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8"/>
  </bookViews>
  <sheets>
    <sheet name="О омпании" sheetId="1" r:id="rId1"/>
    <sheet name="Клапаны, фильтры" sheetId="2" r:id="rId2"/>
    <sheet name="ТКУ" sheetId="3" r:id="rId3"/>
    <sheet name="САКЗ" sheetId="4" r:id="rId4"/>
    <sheet name="ГРПШ" sheetId="5" r:id="rId5"/>
    <sheet name="Счетчики и ШУУРГ" sheetId="6" r:id="rId6"/>
    <sheet name="Счетчики и СГ-ЭК" sheetId="7" r:id="rId7"/>
    <sheet name="Регуляторы, фильтры, клапаны" sheetId="8" r:id="rId8"/>
    <sheet name="зипы" sheetId="9" r:id="rId9"/>
  </sheets>
  <definedNames>
    <definedName name="_xlnm.Print_Area" localSheetId="7">'Регуляторы, фильтры, клапаны'!$A$1:$L$58</definedName>
  </definedNames>
  <calcPr fullCalcOnLoad="1"/>
</workbook>
</file>

<file path=xl/sharedStrings.xml><?xml version="1.0" encoding="utf-8"?>
<sst xmlns="http://schemas.openxmlformats.org/spreadsheetml/2006/main" count="1497" uniqueCount="879">
  <si>
    <t>ООО «ПКФ «Энергосистемы»</t>
  </si>
  <si>
    <t>Промышленное газовое оборудование</t>
  </si>
  <si>
    <t>Адрес: 410003, г.Саратов, 1-й Глебучев пр-д, д.2 «а»; www.systemgaz.ru</t>
  </si>
  <si>
    <t xml:space="preserve"> Тел. (8452)  740854;740-850 факс (8452) 740851 e-mail: info@systemgaz.ru</t>
  </si>
  <si>
    <t>Уважаемые господа</t>
  </si>
  <si>
    <t xml:space="preserve">ООО «ПКФ Энергосистемы» предлагает Вам взаимовыгодное сотрудничество </t>
  </si>
  <si>
    <t>в сфере поставок промышленного газового оборудования собственного производства, а также</t>
  </si>
  <si>
    <t>различных российских и зарубежных заводов-изготовителей</t>
  </si>
  <si>
    <t>Для вашего удобства предлагаем поставки любых запасных частей к регуляторам давления и к клапанам отечественного производства(мембраны,пружины,седла,клапана)</t>
  </si>
  <si>
    <r>
      <t xml:space="preserve">Для постоянных киентов предусмотрены специальная </t>
    </r>
    <r>
      <rPr>
        <b/>
        <sz val="11"/>
        <rFont val="Times New Roman"/>
        <family val="1"/>
      </rPr>
      <t xml:space="preserve">дисконтная </t>
    </r>
    <r>
      <rPr>
        <sz val="11"/>
        <rFont val="Times New Roman"/>
        <family val="1"/>
      </rPr>
      <t>программа. Отсрочка платежа.</t>
    </r>
  </si>
  <si>
    <t>Обращайтесь, мы постараемся оправдать Ваше доверие</t>
  </si>
  <si>
    <t>Предоставляются скидки в зависимости от заказываемой номенклатуры и количества товара</t>
  </si>
  <si>
    <t xml:space="preserve">                                                                              Тел.факс (8452)  740850;  (8452) 740851 e-mail: info@systemgaz.ru</t>
  </si>
  <si>
    <t>Клапана предохранительные электромагнитные</t>
  </si>
  <si>
    <t>Клапаны электромагнитные серии ВН ( Термобрест)</t>
  </si>
  <si>
    <t>Р раб, МПа</t>
  </si>
  <si>
    <t>Ду</t>
  </si>
  <si>
    <t>Цена</t>
  </si>
  <si>
    <t>0ё</t>
  </si>
  <si>
    <t>ёёёё</t>
  </si>
  <si>
    <t>Ду, мм</t>
  </si>
  <si>
    <t>С регулятором расхода</t>
  </si>
  <si>
    <t>ПКН(В)-50 с   эл. магн.</t>
  </si>
  <si>
    <t>ВН 1/2 Н-0,2</t>
  </si>
  <si>
    <t>ВН ½ Н-4К</t>
  </si>
  <si>
    <t>ПКН(В)-100 с эл. магн.</t>
  </si>
  <si>
    <t>ВН 1/2 Н-4</t>
  </si>
  <si>
    <t>ПКН(В)-200 с эл. магн.</t>
  </si>
  <si>
    <t>ВН ¾ Н-0,2</t>
  </si>
  <si>
    <t>ВН ¾ Н-4К</t>
  </si>
  <si>
    <t>КЗМЭФ-40</t>
  </si>
  <si>
    <t>0,0008-0,1</t>
  </si>
  <si>
    <t>ВН ¾ Н-4</t>
  </si>
  <si>
    <t>КЗМЭФ-50</t>
  </si>
  <si>
    <t>ВН 1Н-0,2</t>
  </si>
  <si>
    <t>ВН 1Н-4К</t>
  </si>
  <si>
    <t>КЗМЭФ-65</t>
  </si>
  <si>
    <t>ВН 1Н-4</t>
  </si>
  <si>
    <t>КЗМЭФ-80</t>
  </si>
  <si>
    <t>ВН 1 ½ Н-1</t>
  </si>
  <si>
    <t>ВН 1 ½ Н-1К</t>
  </si>
  <si>
    <t>КЗМЭФ-100</t>
  </si>
  <si>
    <t>ВН 1½ Н-2</t>
  </si>
  <si>
    <t>ВН 1 ½ Н-2К</t>
  </si>
  <si>
    <t>КПЗЭ - 32</t>
  </si>
  <si>
    <t>0,6 / 1,6</t>
  </si>
  <si>
    <t>ВН 1½ Н-3</t>
  </si>
  <si>
    <t>ВН 1 ½ Н-3К</t>
  </si>
  <si>
    <t>КПЗЭ - 40</t>
  </si>
  <si>
    <t>ВН 2Н-1</t>
  </si>
  <si>
    <t>ВН 2Н-1К</t>
  </si>
  <si>
    <t>КПЗЭ - 50</t>
  </si>
  <si>
    <t>ВН 2Н-2</t>
  </si>
  <si>
    <t>ВН 2Н-2К</t>
  </si>
  <si>
    <t>КПЗЭ - 80</t>
  </si>
  <si>
    <t>ВН 2Н-3</t>
  </si>
  <si>
    <t>ВН 1 Н-4К</t>
  </si>
  <si>
    <t>КПЗЭ -100</t>
  </si>
  <si>
    <t>0,6\1,6</t>
  </si>
  <si>
    <t>КПЗЭ - 150</t>
  </si>
  <si>
    <t>ВН 1 ½  Н-1</t>
  </si>
  <si>
    <t>ВН 1 ½ Н -1К</t>
  </si>
  <si>
    <t>КПЗЭ - 200</t>
  </si>
  <si>
    <t>ВН 1 ½  Н-2</t>
  </si>
  <si>
    <t>ВН 1 ½ Н -2К</t>
  </si>
  <si>
    <t>КПЗЭ - 250</t>
  </si>
  <si>
    <t>ВН 1 ½  Н-3</t>
  </si>
  <si>
    <t>ВН 1 ½ Н -3К</t>
  </si>
  <si>
    <t>КЭГ9720  ДПР ½, ¾</t>
  </si>
  <si>
    <t>КЭГ9720  ДПР  Ду 65</t>
  </si>
  <si>
    <t>КЭГ 9720 ДПР 1</t>
  </si>
  <si>
    <t>ВН 2Н-3К</t>
  </si>
  <si>
    <t xml:space="preserve">КЭГ-9720 ДПР 1¼, 1  ½, 2  </t>
  </si>
  <si>
    <t>ВН 2 ½ Н -0,5</t>
  </si>
  <si>
    <t>ВН 2 ½ Н-0,5К</t>
  </si>
  <si>
    <t>КПЭГ-50П</t>
  </si>
  <si>
    <t>ВН 2 ½ Н -1</t>
  </si>
  <si>
    <t>ВН 2 ½ Н-1К</t>
  </si>
  <si>
    <t>КПЭГ-100П</t>
  </si>
  <si>
    <t>ВН 2 ½ Н-3</t>
  </si>
  <si>
    <t>ВН 2 ½ Н-3К</t>
  </si>
  <si>
    <t>ВН 3Н-0,5</t>
  </si>
  <si>
    <t>ВН 3Н-0,5К</t>
  </si>
  <si>
    <t>Возможна поставка клапанов иностранного производства фирм Dungs, Danfoss, Kromshroeder и др.</t>
  </si>
  <si>
    <t>ВН 3Н-1</t>
  </si>
  <si>
    <t>ВН 3Н-1К</t>
  </si>
  <si>
    <t>ВН 3Н-3</t>
  </si>
  <si>
    <t>ВН 3Н-3К</t>
  </si>
  <si>
    <t>Фильтры производства Термобрест</t>
  </si>
  <si>
    <t>ВН 4Н-0,5</t>
  </si>
  <si>
    <t>ВН 4Н-0,5К</t>
  </si>
  <si>
    <t>в алюминиевом корпусе</t>
  </si>
  <si>
    <t>ВН 4Н-1</t>
  </si>
  <si>
    <t>ВН 4Н-1К</t>
  </si>
  <si>
    <t>Ру</t>
  </si>
  <si>
    <t>стоимость</t>
  </si>
  <si>
    <t>ВН 4Н-3</t>
  </si>
  <si>
    <t>ВН 4Н-3К</t>
  </si>
  <si>
    <t>ФН ½-2.1</t>
  </si>
  <si>
    <t xml:space="preserve"> 1 329.00</t>
  </si>
  <si>
    <t xml:space="preserve">ВН 6Н-  1чуг               </t>
  </si>
  <si>
    <t>ВН 6Н-1К чуг</t>
  </si>
  <si>
    <t>ФН ½-2.2</t>
  </si>
  <si>
    <t>1 503.00</t>
  </si>
  <si>
    <t>ВН 6Н-3  чуг</t>
  </si>
  <si>
    <t>ВН 6Н-3К  чуг</t>
  </si>
  <si>
    <t>ФН ½-2.3</t>
  </si>
  <si>
    <t>ВН 8Н-1  чуг</t>
  </si>
  <si>
    <t>ВН 8Н-1К  чуг</t>
  </si>
  <si>
    <t>ФН ¾-2.1</t>
  </si>
  <si>
    <t>1 329.00</t>
  </si>
  <si>
    <t>ВН 8Н-3  чуг</t>
  </si>
  <si>
    <t>ВН 8Н-3К  чуг</t>
  </si>
  <si>
    <t>ФН ¾-2.2</t>
  </si>
  <si>
    <t xml:space="preserve"> 1 561.00</t>
  </si>
  <si>
    <t>ФН ¾-2.3</t>
  </si>
  <si>
    <t>ФН 1-2.1</t>
  </si>
  <si>
    <t>Краны шаровые</t>
  </si>
  <si>
    <t>ФН 1-2.2</t>
  </si>
  <si>
    <t>КШ-16/50</t>
  </si>
  <si>
    <t>фланцевое</t>
  </si>
  <si>
    <t>ФН 1-2.3</t>
  </si>
  <si>
    <t>ГШК-15-25</t>
  </si>
  <si>
    <t>1,6 / 2,5</t>
  </si>
  <si>
    <t>муфтовое</t>
  </si>
  <si>
    <t>998,30 / 1038,20</t>
  </si>
  <si>
    <t>ФН ½-6.1</t>
  </si>
  <si>
    <t>ГШК-20-25</t>
  </si>
  <si>
    <t>1127,50 / 1161,60</t>
  </si>
  <si>
    <t>ФН ½-6.2</t>
  </si>
  <si>
    <t>1 618.00</t>
  </si>
  <si>
    <t>ГШК-25-25</t>
  </si>
  <si>
    <t>1439,90 / 1485,90</t>
  </si>
  <si>
    <t>ФН ½-6.3</t>
  </si>
  <si>
    <t>1 792.00</t>
  </si>
  <si>
    <t>ГШК-32-25</t>
  </si>
  <si>
    <t>1715,80 / 1810,20</t>
  </si>
  <si>
    <t>ФН ¾-6.1</t>
  </si>
  <si>
    <t>ГШК-40-25</t>
  </si>
  <si>
    <t>2226,40 / 2318,40</t>
  </si>
  <si>
    <t>ФН ¾-6.2</t>
  </si>
  <si>
    <t>ГШК-50-25</t>
  </si>
  <si>
    <t>2896,70 / 2982,70</t>
  </si>
  <si>
    <t>ФН ¾-6.3</t>
  </si>
  <si>
    <t>ГШК-15ф-25</t>
  </si>
  <si>
    <t>с плав. фланцами</t>
  </si>
  <si>
    <t>1415,70 / 1464,10</t>
  </si>
  <si>
    <t>ФН 1-6.1</t>
  </si>
  <si>
    <t>ГШК-20ф-25</t>
  </si>
  <si>
    <t>1666,30 / 1716,20</t>
  </si>
  <si>
    <t>ФН 1-6.2</t>
  </si>
  <si>
    <t>ГШК-25ф-25</t>
  </si>
  <si>
    <t>1899,20 / 1956,10</t>
  </si>
  <si>
    <t>ФН 1-6.3</t>
  </si>
  <si>
    <t>ГШК-32ф-25</t>
  </si>
  <si>
    <t>2431,40 / 2504,50</t>
  </si>
  <si>
    <t>ФН 1½-2</t>
  </si>
  <si>
    <t>ГШК-40ф-25</t>
  </si>
  <si>
    <t>3251,30 / 3533,20</t>
  </si>
  <si>
    <t>ФН 1 ½-6</t>
  </si>
  <si>
    <t>ГШК-50ф-25</t>
  </si>
  <si>
    <t>4827,90 / 5071,90</t>
  </si>
  <si>
    <t>ФН 2-2</t>
  </si>
  <si>
    <t>ГШК-65/50ф- 25</t>
  </si>
  <si>
    <t>7332,60 / 7647,20</t>
  </si>
  <si>
    <t>ФН 2-6</t>
  </si>
  <si>
    <t>ГШК-50ф 1-25</t>
  </si>
  <si>
    <t xml:space="preserve">межфланцевое </t>
  </si>
  <si>
    <t>2871,60 / 2957,70</t>
  </si>
  <si>
    <t>ГШК-80-25</t>
  </si>
  <si>
    <t>межфланцевое</t>
  </si>
  <si>
    <t>6097,00 / 6279,90</t>
  </si>
  <si>
    <t>фланцевые</t>
  </si>
  <si>
    <t>ГШК-100-25</t>
  </si>
  <si>
    <t>ФН 1-2 фл</t>
  </si>
  <si>
    <t>ГШК-15 С-25</t>
  </si>
  <si>
    <t>под приварку</t>
  </si>
  <si>
    <t>1159,70 / 1194,50</t>
  </si>
  <si>
    <t>ФН1-6 фл</t>
  </si>
  <si>
    <t>ГШК-20 С-25</t>
  </si>
  <si>
    <t>1248,10 / 1285,50</t>
  </si>
  <si>
    <r>
      <t>ФН 1½-2</t>
    </r>
    <r>
      <rPr>
        <b/>
        <sz val="6"/>
        <rFont val="Times New Roman"/>
        <family val="1"/>
      </rPr>
      <t>фл</t>
    </r>
  </si>
  <si>
    <t>ГШК-25 С-25</t>
  </si>
  <si>
    <t>1506,70 / 1551,80</t>
  </si>
  <si>
    <r>
      <t>ФН 1½-6</t>
    </r>
    <r>
      <rPr>
        <b/>
        <sz val="6"/>
        <rFont val="Times New Roman"/>
        <family val="1"/>
      </rPr>
      <t>фл</t>
    </r>
  </si>
  <si>
    <t>ГШК-32 С-25</t>
  </si>
  <si>
    <t>1975,70 / 2035,00</t>
  </si>
  <si>
    <t>ФН 2-2фл</t>
  </si>
  <si>
    <t>ГШК-40 С-25</t>
  </si>
  <si>
    <t>2536,20 / 2612,20</t>
  </si>
  <si>
    <t>ФН 2-6фл</t>
  </si>
  <si>
    <t>ГШК-50 С-25</t>
  </si>
  <si>
    <t>3780,70 / 3894,10</t>
  </si>
  <si>
    <t>ФН 2½-1</t>
  </si>
  <si>
    <t>10с9пМ</t>
  </si>
  <si>
    <t>ФН 2½-6</t>
  </si>
  <si>
    <t>ФН 3-1</t>
  </si>
  <si>
    <t>ФН 3-6</t>
  </si>
  <si>
    <t>ФН 4-1</t>
  </si>
  <si>
    <t>ФН 4-6</t>
  </si>
  <si>
    <t>в стальном  корпусе</t>
  </si>
  <si>
    <t>100/80</t>
  </si>
  <si>
    <t>ФН 1-6 фл</t>
  </si>
  <si>
    <t>150/125</t>
  </si>
  <si>
    <t>200/150</t>
  </si>
  <si>
    <t>250/200</t>
  </si>
  <si>
    <t>11с67п</t>
  </si>
  <si>
    <t>ФН 6-1</t>
  </si>
  <si>
    <t>ФН 6-6</t>
  </si>
  <si>
    <t>ФН 8-1</t>
  </si>
  <si>
    <t>ФН 8-6</t>
  </si>
  <si>
    <t>ФН 10-6.1</t>
  </si>
  <si>
    <t>ФН 10-6.2</t>
  </si>
  <si>
    <t>ФН 12-6.1</t>
  </si>
  <si>
    <t>ФН 12-6.2</t>
  </si>
  <si>
    <t>наименование</t>
  </si>
  <si>
    <t>номинальная</t>
  </si>
  <si>
    <t xml:space="preserve">Ориентировочный </t>
  </si>
  <si>
    <t xml:space="preserve"> Цена с НДС  тыс.руб</t>
  </si>
  <si>
    <t xml:space="preserve">Срок </t>
  </si>
  <si>
    <t>теплопроизводительность</t>
  </si>
  <si>
    <t xml:space="preserve">отапливаемый </t>
  </si>
  <si>
    <t>базовая</t>
  </si>
  <si>
    <t>с ГВС</t>
  </si>
  <si>
    <t xml:space="preserve"> с ХВП</t>
  </si>
  <si>
    <t xml:space="preserve"> с ГВС и ХВП</t>
  </si>
  <si>
    <t>уз.уч.тепла</t>
  </si>
  <si>
    <t>уз.р.по t</t>
  </si>
  <si>
    <t>ком.газ.у</t>
  </si>
  <si>
    <t>изготовления</t>
  </si>
  <si>
    <t>кВт/ч</t>
  </si>
  <si>
    <t>Гкал/ч</t>
  </si>
  <si>
    <t>объем , тыс.м³</t>
  </si>
  <si>
    <t>дней</t>
  </si>
  <si>
    <t>ТКУ мощностью от 50 до 500 кВт на базе котлов с атмосферной горелкой отечественного производства</t>
  </si>
  <si>
    <t>ТКУ-50</t>
  </si>
  <si>
    <t>по т/з</t>
  </si>
  <si>
    <t>ТКУ-63</t>
  </si>
  <si>
    <t>ТКУ-80</t>
  </si>
  <si>
    <t>ТКУ-100</t>
  </si>
  <si>
    <t>ТКУ-126</t>
  </si>
  <si>
    <t>ТКУ-160</t>
  </si>
  <si>
    <t>ТКУ-200</t>
  </si>
  <si>
    <t>ТКУ-240</t>
  </si>
  <si>
    <t>ТКУ-300</t>
  </si>
  <si>
    <t>ТКУ-400</t>
  </si>
  <si>
    <t>ТКУ-500</t>
  </si>
  <si>
    <t>ТКУ изготавливаются на базе котлов отечественного и импортного производства, комплектуются дутьевыми вентиляторными горелками</t>
  </si>
  <si>
    <t>ТКУ-200Б (100х2)</t>
  </si>
  <si>
    <t>ТКУ-300Б (100х3)</t>
  </si>
  <si>
    <t>ТКУ-320Б (160х2)</t>
  </si>
  <si>
    <t>ТКУ-400Б (200х2)</t>
  </si>
  <si>
    <t>ТКУ-400Б (100х4)</t>
  </si>
  <si>
    <t>ТКУ-480Б (160х3)</t>
  </si>
  <si>
    <t>ТКУ-500Б (100х5)</t>
  </si>
  <si>
    <t>ТКУ-600 (200х3)</t>
  </si>
  <si>
    <t>ТКУ-640Б (160х4)</t>
  </si>
  <si>
    <t>ТКУ-800Б (200х4)</t>
  </si>
  <si>
    <t>ТКУ-1000Б (200х5)</t>
  </si>
  <si>
    <t>ТКУ-1250Б</t>
  </si>
  <si>
    <t>от 2 910 600</t>
  </si>
  <si>
    <t>Стоимость проекта в цену котельной не включена. Окончательная стоимость котельной определяется согласно технического задания заказчика. Срок поставки согласовывается при заключении договора на изготовление ТКУ. Производитель осуществляет разработку индивидуальных проектов ТКУ от 50 кВт до 20 МВт</t>
  </si>
  <si>
    <t>ТКУ-1500Б</t>
  </si>
  <si>
    <t>от 3 187 800</t>
  </si>
  <si>
    <t>ТКУ-2000Б</t>
  </si>
  <si>
    <t>от 4 296 600</t>
  </si>
  <si>
    <t>ТКУ-2250Б</t>
  </si>
  <si>
    <t>от 4 851 000</t>
  </si>
  <si>
    <t>ТКУ-2500Б</t>
  </si>
  <si>
    <t>от 5 335 400</t>
  </si>
  <si>
    <t>ТКУ-3000Б</t>
  </si>
  <si>
    <t>от 6 375 600</t>
  </si>
  <si>
    <t>ТКУ-4700Б</t>
  </si>
  <si>
    <t>от 8 524 600 до 9 147 600</t>
  </si>
  <si>
    <t>ТКУ</t>
  </si>
  <si>
    <t>свыше 4700 до 20 000 кВт</t>
  </si>
  <si>
    <t xml:space="preserve">Вся продукция имеет сертификат и разрешение на применение в РФ. </t>
  </si>
  <si>
    <t>Системы контроля загазованности</t>
  </si>
  <si>
    <t>Клапаны предохранительные электромагнитные</t>
  </si>
  <si>
    <t xml:space="preserve">Наименование </t>
  </si>
  <si>
    <t>Цена, руб. с НДС</t>
  </si>
  <si>
    <t>Наименование</t>
  </si>
  <si>
    <t>САКЗ-МК1 Ду15 НД (СН)</t>
  </si>
  <si>
    <t>САКЗ-МК1 Ду20 НД (СН)</t>
  </si>
  <si>
    <t>САКЗ-МК1 Ду25 НД (СН)</t>
  </si>
  <si>
    <t>САКЗ-МК1 Ду32 НД (СН)</t>
  </si>
  <si>
    <t>САКЗ-МК1 Ду40 НД (СН)</t>
  </si>
  <si>
    <t>САКЗ-МК1 Ду50 НД (СН)</t>
  </si>
  <si>
    <t>САКЗ-МК1 Ду65 НД (СН)</t>
  </si>
  <si>
    <t>САКЗ-МК1 Ду80 НД (СН)</t>
  </si>
  <si>
    <t>САКЗ-МК1 Ду100 НД (СН)</t>
  </si>
  <si>
    <t>САКЗ-МК1 Ду150 НД (СН)</t>
  </si>
  <si>
    <t>САКЗ-МК2 Ду15 НД (СО + СН)</t>
  </si>
  <si>
    <t>САКЗ-МК2 Ду20 НД (СО + СН)</t>
  </si>
  <si>
    <t>САКЗ-МК2 Ду25 НД (СО + СН)</t>
  </si>
  <si>
    <t>САКЗ-МК2 Ду32 НД (СО + СН)</t>
  </si>
  <si>
    <t>САКЗ-МК2 Ду40 НД (СО + СН)</t>
  </si>
  <si>
    <t>САКЗ-МК2 Ду50 НД (СО + СН)</t>
  </si>
  <si>
    <t>15, 20</t>
  </si>
  <si>
    <t>САКЗ-МК2 Ду65 НД (СО + СН)</t>
  </si>
  <si>
    <t>КЭГ9720  ДПР  2 1/2"</t>
  </si>
  <si>
    <t>САКЗ-МК2 Ду80 НД (СО + СН)</t>
  </si>
  <si>
    <t>САКЗ-МК2 Ду100 НД (СО + СН)</t>
  </si>
  <si>
    <t xml:space="preserve">КЭГ-9720 ДПР , 2  </t>
  </si>
  <si>
    <t>САКЗ-МК2 Ду150 НД (СО + СН)</t>
  </si>
  <si>
    <t>с диспетчеризацией котельной</t>
  </si>
  <si>
    <t>КЗГЭМ-У-15НД (СД)</t>
  </si>
  <si>
    <t>0,005(0,3)</t>
  </si>
  <si>
    <t>САКЗ-МК3 Ду15 НД (СО + СН)</t>
  </si>
  <si>
    <t>КЗГЭМ-У-20НД (СД)</t>
  </si>
  <si>
    <t>САКЗ-МК3 Ду20 НД (СО + СН)</t>
  </si>
  <si>
    <t>КЗГЭМ-У-25НД (СД)</t>
  </si>
  <si>
    <t>САКЗ-МК3 Ду25 НД (СО + СН)</t>
  </si>
  <si>
    <t>КЗГЭМ-У-32НД (СД)</t>
  </si>
  <si>
    <t>САКЗ-МК3 Ду32 НД (СО + СН)</t>
  </si>
  <si>
    <t>КЗГЭМ-У-40НД (СД)</t>
  </si>
  <si>
    <t>САКЗ-МК3 Ду40 НД (СО + СН)</t>
  </si>
  <si>
    <t>КЗГЭМ-У-50НД (СД)</t>
  </si>
  <si>
    <t>САКЗ-МК3 Ду50 НД (СО + СН)</t>
  </si>
  <si>
    <t>КЗГЭМ-У-65НД (СД)</t>
  </si>
  <si>
    <t>САКЗ-МК3 Ду65 НД (СО + СН)</t>
  </si>
  <si>
    <t>КЗГЭМ-У-80НД (СД)</t>
  </si>
  <si>
    <t>САКЗ-МК3 Ду80 НД (СО + СН)</t>
  </si>
  <si>
    <t>КЗГЭМ-У-100НД (СД)</t>
  </si>
  <si>
    <t>САКЗ-МК3 Ду100 НД (СО + СН)</t>
  </si>
  <si>
    <t>КЗГЭМ-У-150НД (СД)</t>
  </si>
  <si>
    <t>САКЗ-МК3 Ду150 НД (СО + СН)</t>
  </si>
  <si>
    <t>Системы аварийного отключения газа (СН)</t>
  </si>
  <si>
    <t>Сигнализаторы загазованности</t>
  </si>
  <si>
    <t>САОГ (транзисторный выход)</t>
  </si>
  <si>
    <t>Цена, руб.</t>
  </si>
  <si>
    <t xml:space="preserve">САОГ (релейный выход) </t>
  </si>
  <si>
    <t>СГГ-6М-П10(В10)</t>
  </si>
  <si>
    <t>САОГ-40</t>
  </si>
  <si>
    <t>СТГ1-1Д10(В)</t>
  </si>
  <si>
    <t>САОГ-50 (до 0,1МПа)</t>
  </si>
  <si>
    <t>СТГ1-2Д10(В)</t>
  </si>
  <si>
    <t>САОГ-50 КПЭГ (до 1,2 МПа)</t>
  </si>
  <si>
    <t>СОУ-1</t>
  </si>
  <si>
    <t>САОГ-65</t>
  </si>
  <si>
    <t>СЗ-1</t>
  </si>
  <si>
    <t>САОГ-80</t>
  </si>
  <si>
    <t>СЗ-2</t>
  </si>
  <si>
    <t>САОГ-100 (до 0,1 МПа)</t>
  </si>
  <si>
    <t>БУГ-2, 3</t>
  </si>
  <si>
    <t>САОГ -100 КПЭГ (до 1,2 МПа)</t>
  </si>
  <si>
    <t>СТМ-10-0001ДЦ</t>
  </si>
  <si>
    <t>Системы индивидульного контроля загазованности (СН)</t>
  </si>
  <si>
    <t>Системы контроля загазованности типа ЭКО</t>
  </si>
  <si>
    <t>СИКЗ-15</t>
  </si>
  <si>
    <t>ЭКО-15</t>
  </si>
  <si>
    <t>СИКЗ-20</t>
  </si>
  <si>
    <t>ЭКО-20</t>
  </si>
  <si>
    <t>СИКЗ-25</t>
  </si>
  <si>
    <t>ЭКО-25</t>
  </si>
  <si>
    <t>СИКЗ-32</t>
  </si>
  <si>
    <t>ЭКО-32</t>
  </si>
  <si>
    <t>Наше предприятие оказывает услуги по подбору оптимального комплекта приборов для обеспечения комплексного контроля загазованности Вашего объекта (системы с диспетчеризацией сложных промышленных объектов, системы поквартирного контроля)</t>
  </si>
  <si>
    <t>ЭКО-40</t>
  </si>
  <si>
    <t>ЭКО-50</t>
  </si>
  <si>
    <t>ЭКО-65</t>
  </si>
  <si>
    <t>ЭКО-80</t>
  </si>
  <si>
    <t>ЭКО-100</t>
  </si>
  <si>
    <t>Газорегуляторные пункты</t>
  </si>
  <si>
    <t>Коммунально-бытового назначения</t>
  </si>
  <si>
    <t>Наименование изделия</t>
  </si>
  <si>
    <t>Характеристики</t>
  </si>
  <si>
    <t>Тип регулятора</t>
  </si>
  <si>
    <t>Мах Рвх., МПа</t>
  </si>
  <si>
    <t>Рвых., кПа</t>
  </si>
  <si>
    <r>
      <t>Qmax, м</t>
    </r>
    <r>
      <rPr>
        <b/>
        <vertAlign val="superscript"/>
        <sz val="8"/>
        <rFont val="Times New Roman"/>
        <family val="1"/>
      </rPr>
      <t>3</t>
    </r>
    <r>
      <rPr>
        <b/>
        <sz val="8"/>
        <rFont val="Times New Roman"/>
        <family val="1"/>
      </rPr>
      <t>/ч</t>
    </r>
  </si>
  <si>
    <t>без байпаса</t>
  </si>
  <si>
    <t>с байпасом</t>
  </si>
  <si>
    <t>байпас+обогр.</t>
  </si>
  <si>
    <t>ГРПШ-1</t>
  </si>
  <si>
    <t>РДГД-20М</t>
  </si>
  <si>
    <t>1,5…5</t>
  </si>
  <si>
    <t>ГРПШ-6</t>
  </si>
  <si>
    <t>РДГБ-6</t>
  </si>
  <si>
    <t>2,0…2,2</t>
  </si>
  <si>
    <t>-</t>
  </si>
  <si>
    <t>ГРПШ-10</t>
  </si>
  <si>
    <t>РДГК-10</t>
  </si>
  <si>
    <t>1,5…2</t>
  </si>
  <si>
    <t>ГРПШ-FE-25</t>
  </si>
  <si>
    <t>FE-25</t>
  </si>
  <si>
    <t>ГРПШ-10МС</t>
  </si>
  <si>
    <t>РДГК-10М</t>
  </si>
  <si>
    <t>ГРПШ-32(/3/6/10)</t>
  </si>
  <si>
    <t>РДНК-32 (/3/6/10)</t>
  </si>
  <si>
    <t>1,2 / 0,6 / 0,3</t>
  </si>
  <si>
    <t>2,0…2,5</t>
  </si>
  <si>
    <t>64 / 105 / 100</t>
  </si>
  <si>
    <t>ГРПН-300</t>
  </si>
  <si>
    <t>РДУ-32 (/4/6/10)</t>
  </si>
  <si>
    <t>1,2 / 0,6 / 0,4</t>
  </si>
  <si>
    <t>1,2…3,5</t>
  </si>
  <si>
    <t>65 / 105 / 100</t>
  </si>
  <si>
    <t>ГРПН-300/2</t>
  </si>
  <si>
    <t>РДУ-32 - 2 шт.</t>
  </si>
  <si>
    <t>1,2 / 0,6 / 0,5</t>
  </si>
  <si>
    <t>66 / 105 / 100</t>
  </si>
  <si>
    <t>Промышленного и коммунального назначения</t>
  </si>
  <si>
    <t xml:space="preserve">ГРПШ- ; ГРУ- ; ПГБ- </t>
  </si>
  <si>
    <t>Диапазон настройки Рвых., кПа</t>
  </si>
  <si>
    <r>
      <t>Мах расход газа, Q, м</t>
    </r>
    <r>
      <rPr>
        <b/>
        <vertAlign val="superscript"/>
        <sz val="8"/>
        <rFont val="Times New Roman"/>
        <family val="1"/>
      </rPr>
      <t>3</t>
    </r>
    <r>
      <rPr>
        <b/>
        <sz val="8"/>
        <rFont val="Times New Roman"/>
        <family val="1"/>
      </rPr>
      <t>/ч</t>
    </r>
  </si>
  <si>
    <t>на раме ГРУ</t>
  </si>
  <si>
    <t>в шкафу ГРПШ</t>
  </si>
  <si>
    <t>ГРПШ с обогрев.</t>
  </si>
  <si>
    <t>В блоке ПГБ (обогрев от АГУ)</t>
  </si>
  <si>
    <t>ПГБ (с доп. секц. под АОГВ)</t>
  </si>
  <si>
    <t>С одной линией редуцирования и байпасом</t>
  </si>
  <si>
    <t>-400-У1*</t>
  </si>
  <si>
    <t>РДНК-400</t>
  </si>
  <si>
    <t>0,6</t>
  </si>
  <si>
    <t>2-5</t>
  </si>
  <si>
    <t>240</t>
  </si>
  <si>
    <t>-400-01</t>
  </si>
  <si>
    <t>РДНК-400М</t>
  </si>
  <si>
    <t>-07-1У1</t>
  </si>
  <si>
    <t>РДНК-1000</t>
  </si>
  <si>
    <t xml:space="preserve"> -01-1У1</t>
  </si>
  <si>
    <t>РДНК-У</t>
  </si>
  <si>
    <t>1,2</t>
  </si>
  <si>
    <t>800</t>
  </si>
  <si>
    <t>ГРПШН-А-01(п)</t>
  </si>
  <si>
    <t>РДНК-50(п)</t>
  </si>
  <si>
    <t>2-3,5 (3,5-5)</t>
  </si>
  <si>
    <t>-03БМ-1У1</t>
  </si>
  <si>
    <t>РДСК-50БМ</t>
  </si>
  <si>
    <t>270-300</t>
  </si>
  <si>
    <t>-03М-1У1-1</t>
  </si>
  <si>
    <t>РДСК-50М-1</t>
  </si>
  <si>
    <t xml:space="preserve"> 10-40</t>
  </si>
  <si>
    <t>-03М-1У1-3</t>
  </si>
  <si>
    <t>РДСК-50М-3</t>
  </si>
  <si>
    <t>40-100</t>
  </si>
  <si>
    <t>ГСГО (00-13)</t>
  </si>
  <si>
    <t>РДБК1(п)-50/35</t>
  </si>
  <si>
    <t>1 - 600</t>
  </si>
  <si>
    <t>УГРШ-50Н(В)</t>
  </si>
  <si>
    <t>РДП-50Н(В)</t>
  </si>
  <si>
    <t>0,5-600</t>
  </si>
  <si>
    <t>-13-1НУ1**</t>
  </si>
  <si>
    <t>РДГ-50Н</t>
  </si>
  <si>
    <t>1,5-60</t>
  </si>
  <si>
    <t>-13-1ВУ1</t>
  </si>
  <si>
    <t>РДГ-50В</t>
  </si>
  <si>
    <t>60-600</t>
  </si>
  <si>
    <t>-15-1НУ1</t>
  </si>
  <si>
    <t>РДГ-80Н</t>
  </si>
  <si>
    <t>-15-1ВУ1</t>
  </si>
  <si>
    <t>РДГ-80В</t>
  </si>
  <si>
    <t>ГСГО-100/1</t>
  </si>
  <si>
    <t>РДБК1(п)-100</t>
  </si>
  <si>
    <t>-16-1НУ1</t>
  </si>
  <si>
    <t>РДГ-150Н</t>
  </si>
  <si>
    <t>Договорн.</t>
  </si>
  <si>
    <t>-16-1ВУ1</t>
  </si>
  <si>
    <t>РДГ-150В</t>
  </si>
  <si>
    <t>С двумя линиями редуцирования (основная + резервная, один выход)</t>
  </si>
  <si>
    <t>-04-2У1</t>
  </si>
  <si>
    <t>2—5</t>
  </si>
  <si>
    <t>-05-2У1</t>
  </si>
  <si>
    <t>-07-2У1</t>
  </si>
  <si>
    <t>-02-2У1</t>
  </si>
  <si>
    <t>ГРПШН-А-02(п)</t>
  </si>
  <si>
    <t>-03БМ-2У1</t>
  </si>
  <si>
    <t>-03М-2У1-1</t>
  </si>
  <si>
    <t xml:space="preserve"> 10 - 40</t>
  </si>
  <si>
    <t>-03М-2У1-3</t>
  </si>
  <si>
    <t>ГСГО-МВ (00-06)</t>
  </si>
  <si>
    <t>УГРШ-50Н(В)-2</t>
  </si>
  <si>
    <t>0,5 - 600</t>
  </si>
  <si>
    <t>-13-2НУ1**</t>
  </si>
  <si>
    <t>-13-2ВУ1</t>
  </si>
  <si>
    <t>-15-2НУ1</t>
  </si>
  <si>
    <t>-15-2ВУ1</t>
  </si>
  <si>
    <t>ГСГО-100</t>
  </si>
  <si>
    <t>-16-2НУ1</t>
  </si>
  <si>
    <t>-16-2ВУ1</t>
  </si>
  <si>
    <t>Все газорегуляторные пункты изготавливаются в строгом соответствии со СНИП.</t>
  </si>
  <si>
    <t>Все комплектующие проходят 100% входной контроль.</t>
  </si>
  <si>
    <t>Начальник отдела продаж Лопатин Евгений</t>
  </si>
  <si>
    <t>(8452)740-850 740-859</t>
  </si>
  <si>
    <t>ICQ 570-325-465</t>
  </si>
  <si>
    <t>Счетчики газа ротационные РГК-Ех</t>
  </si>
  <si>
    <t>Qmax м3/час</t>
  </si>
  <si>
    <t>Qmin м3/час</t>
  </si>
  <si>
    <t>Электронные корректоры расхода газа</t>
  </si>
  <si>
    <t>Рвх., Мпа</t>
  </si>
  <si>
    <t>РГК-Ех G40</t>
  </si>
  <si>
    <t>0,1 - 0,3</t>
  </si>
  <si>
    <t>СПГ-741</t>
  </si>
  <si>
    <t>РГК-Ех G65</t>
  </si>
  <si>
    <t>СПГ-761</t>
  </si>
  <si>
    <t>РГК-Ех G100</t>
  </si>
  <si>
    <t>ВКГ-2</t>
  </si>
  <si>
    <t>РГК-Ех G250</t>
  </si>
  <si>
    <t>M-Elcor</t>
  </si>
  <si>
    <t>РГК-Ех G400</t>
  </si>
  <si>
    <t>SEVC-D</t>
  </si>
  <si>
    <t>РГК-Ех G650</t>
  </si>
  <si>
    <t>150/200</t>
  </si>
  <si>
    <t>БК-10</t>
  </si>
  <si>
    <t>РГК-Ех G1000</t>
  </si>
  <si>
    <t>ЕК-260</t>
  </si>
  <si>
    <t>Счетчики газа ротационные DELTA</t>
  </si>
  <si>
    <t>По дополнительной заявке производится поставка различных типов датчиков давления, температуры, блоков питания, а также набора устройств для дистанционной передачи данных с электронных корректоров</t>
  </si>
  <si>
    <t>Цена, у.е. с НДС</t>
  </si>
  <si>
    <t>Delta G10</t>
  </si>
  <si>
    <t>Delta G16</t>
  </si>
  <si>
    <t>Delta G25</t>
  </si>
  <si>
    <t>Delta G40</t>
  </si>
  <si>
    <t>Коммерческие узлы учета ИРВИС-РС4</t>
  </si>
  <si>
    <t>Qmax* м3/час</t>
  </si>
  <si>
    <t>Qmin** м3/час</t>
  </si>
  <si>
    <t>Delta G65</t>
  </si>
  <si>
    <t>ИРВИС-РС4-Пп-16-ППС Ду50</t>
  </si>
  <si>
    <t>Delta G100</t>
  </si>
  <si>
    <t>ИРВИС-РС4-Пп-16-ППС Ду80</t>
  </si>
  <si>
    <t>ИРВИС-РС4-Пп-16-ППС Ду100</t>
  </si>
  <si>
    <t>Delta G160</t>
  </si>
  <si>
    <t>ИРВИС-РС4-Пп-16-ППС Ду150</t>
  </si>
  <si>
    <t>Delta G250</t>
  </si>
  <si>
    <t>ИРВИС-РС4-Пп-16-ППС Ду200</t>
  </si>
  <si>
    <t>Delta G400</t>
  </si>
  <si>
    <t>* - при значении Рвх.1,2МПа</t>
  </si>
  <si>
    <t>Delta G650</t>
  </si>
  <si>
    <t>** - при значении Рвх. 0,05МПа</t>
  </si>
  <si>
    <t>Шкафные узлы учета расхода газа на базе счетчиков СГ-16МТ и RVG</t>
  </si>
  <si>
    <t>Тип счетчика</t>
  </si>
  <si>
    <t>С техноло-гической катушкой под счетчик</t>
  </si>
  <si>
    <t>Со счетчиком с электронным корректором по  tº  и p СПГ-741 или ВКГ-2*</t>
  </si>
  <si>
    <t>Со счетчиком с   электронным корректором по   tº  и p  ЕК-260 (СГ-ЭК)</t>
  </si>
  <si>
    <t>Пределы измерения, нм³/ч</t>
  </si>
  <si>
    <t>Погреш-ность в диапазоне (20-100%) Qmax</t>
  </si>
  <si>
    <t>0,005 МПа</t>
  </si>
  <si>
    <t>1,2 МПа</t>
  </si>
  <si>
    <t>ШУУРГ-Т-100</t>
  </si>
  <si>
    <t>СГ-16М-100</t>
  </si>
  <si>
    <t xml:space="preserve">ШУУРГ-Т-250                     </t>
  </si>
  <si>
    <t>СГ-16М-250</t>
  </si>
  <si>
    <t>ШУУРГ-Т-400</t>
  </si>
  <si>
    <t>СГ-16М-400</t>
  </si>
  <si>
    <t>ШУУРГ-Т-650</t>
  </si>
  <si>
    <t>СГ-16М-650</t>
  </si>
  <si>
    <t>ШУУРГ-Т-800</t>
  </si>
  <si>
    <t>СГ-16М-800</t>
  </si>
  <si>
    <t>ШУУРГ-Т-1000</t>
  </si>
  <si>
    <t>СГ-16М-1000</t>
  </si>
  <si>
    <t>ШУУРГ-Т-1600</t>
  </si>
  <si>
    <t>СГ-16М-1600</t>
  </si>
  <si>
    <t>ШУУРГ-Т-2500</t>
  </si>
  <si>
    <t>СГ-16М-2500</t>
  </si>
  <si>
    <t>ШУУРГ-Р-16</t>
  </si>
  <si>
    <t>RVG-G 16</t>
  </si>
  <si>
    <t>ШУУРГ-Р-25</t>
  </si>
  <si>
    <t>RVG-G 25</t>
  </si>
  <si>
    <t>ШУУРГ-Р-40</t>
  </si>
  <si>
    <t>RVG-G 40</t>
  </si>
  <si>
    <t>ШУУРГ-Р-65</t>
  </si>
  <si>
    <t>RVG-G 65</t>
  </si>
  <si>
    <t>ШУУРГ-Р-100</t>
  </si>
  <si>
    <t>RVG-G 100</t>
  </si>
  <si>
    <t>ШУУРГ-Р-160</t>
  </si>
  <si>
    <t>RVG-G 160</t>
  </si>
  <si>
    <t>ШУУРГ-Р-250</t>
  </si>
  <si>
    <t>RVG-G 250</t>
  </si>
  <si>
    <t xml:space="preserve"> - </t>
  </si>
  <si>
    <t xml:space="preserve">Возможно изготовление шкафных узлов учета расхода газа с электрическим обогревателем, рамных узлов учета (УУРГ) и узлов учета расхода газа блочного исполнения (БУУРГ). </t>
  </si>
  <si>
    <t xml:space="preserve">По желанию заказчика узел учета комплектуется различными типами счетчиков (Delta, СТГ, TZ/Fluxi.TRZ, ЛГК-Ex, ВРСГ, СВГ.М, ИРВИС-РС4) и электронных корректоров (СПГ,ЕК-260,SEVC,ВКГ и др.) </t>
  </si>
  <si>
    <t>Окончательная стоимость узлов учета газа определяется после заполнения опросного листа</t>
  </si>
  <si>
    <t>Счетчики газа турбинные</t>
  </si>
  <si>
    <t>Измерительные комплексы на базе турбинных счетчиков</t>
  </si>
  <si>
    <t>Базовый счетчик</t>
  </si>
  <si>
    <t>СГ-16мт-100</t>
  </si>
  <si>
    <t>СГ-ЭК-Т1/100/1,6</t>
  </si>
  <si>
    <t>СГ-16мт-250-2</t>
  </si>
  <si>
    <t>СГ-ЭК-Т1/250/1,6</t>
  </si>
  <si>
    <t>СГ-16мт-400-2</t>
  </si>
  <si>
    <t>СГ-ЭК-Т1/400/1,6</t>
  </si>
  <si>
    <t>СГ-16мт-650-2</t>
  </si>
  <si>
    <t>СГ-ЭК-Т1/650/1,6</t>
  </si>
  <si>
    <t>СГ-16мт-800-2</t>
  </si>
  <si>
    <t>СГ-ЭК-Т1/800/1,6</t>
  </si>
  <si>
    <t>СГ-16мт-1000-2</t>
  </si>
  <si>
    <t>СГ-ЭК-Т1/1000/1,6</t>
  </si>
  <si>
    <t>СГ-16мт-1600-2</t>
  </si>
  <si>
    <t>СГ-ЭК-Т1/1600/1,6</t>
  </si>
  <si>
    <t>СГ-16мт-2500-2</t>
  </si>
  <si>
    <t>СГ-ЭК-Т1/2500/1,6</t>
  </si>
  <si>
    <t>TRZ/G65/1,6</t>
  </si>
  <si>
    <t>СГ-ЭК-Т2/100/1,6</t>
  </si>
  <si>
    <t>TRZ/G160/1,6</t>
  </si>
  <si>
    <t>СГ-ЭК-Т2/250/1,6</t>
  </si>
  <si>
    <t>TRZ/G250/1,6</t>
  </si>
  <si>
    <t>СГ-ЭК-Т2/400/1,6</t>
  </si>
  <si>
    <t>TRZ/G400/1,6</t>
  </si>
  <si>
    <t>СГ-ЭК-Т2/650/1,6</t>
  </si>
  <si>
    <t>TRZ/G650/1,6</t>
  </si>
  <si>
    <t>СГ-ЭК-Т2/1000/1,6</t>
  </si>
  <si>
    <t>TRZ/G1000/1,6</t>
  </si>
  <si>
    <t>СГ-ЭК-Т2/1600/1,6</t>
  </si>
  <si>
    <t>договорная</t>
  </si>
  <si>
    <t>TRZ/G1600/1,6</t>
  </si>
  <si>
    <t>СГ-ЭК-Т2/2500/1,6</t>
  </si>
  <si>
    <t>TRZ/G2500/1,6</t>
  </si>
  <si>
    <t>СГ-ЭК-Т2/4000/1,6</t>
  </si>
  <si>
    <t>TRZ/G4000/1,6</t>
  </si>
  <si>
    <t>СГ-ЭК-Т2/6500/1,6</t>
  </si>
  <si>
    <t>Расширение диапазона 1:30 (дополнительно)</t>
  </si>
  <si>
    <t>СТГ-50-100</t>
  </si>
  <si>
    <t>КИ-СТГ-Б-50/100**</t>
  </si>
  <si>
    <t>СТГ-80-160</t>
  </si>
  <si>
    <t>КИ-СТГ-Б-80/160</t>
  </si>
  <si>
    <t>СТГ-80-250</t>
  </si>
  <si>
    <t>КИ-СТГ-Б-80/250</t>
  </si>
  <si>
    <t>СТГ-80-400</t>
  </si>
  <si>
    <t>КИ-СТГ-Б-80/400</t>
  </si>
  <si>
    <t>СТГ-100-250</t>
  </si>
  <si>
    <t>КИ-СТГ-Б-100/250</t>
  </si>
  <si>
    <t>СТГ-100-400</t>
  </si>
  <si>
    <t>КИ-СТГ-Б-100/400</t>
  </si>
  <si>
    <t>СТГ-100-650</t>
  </si>
  <si>
    <t>КИ-СТГ-Б-100/650</t>
  </si>
  <si>
    <t>СТГ-150-650</t>
  </si>
  <si>
    <t>КИ-СТГ-Б-150/650</t>
  </si>
  <si>
    <t>СТГ-150-1000</t>
  </si>
  <si>
    <t>КИ-СТГ-Б-150/1000</t>
  </si>
  <si>
    <t>СТГ-150-1600</t>
  </si>
  <si>
    <t>КИ-СТГ-Б-150/1600</t>
  </si>
  <si>
    <t>Счетчики газа ротационные</t>
  </si>
  <si>
    <t>Измерительные комплексы на базе счетчиков RVG</t>
  </si>
  <si>
    <t>Qmin(1:20) м3/час</t>
  </si>
  <si>
    <t>Коррекция</t>
  </si>
  <si>
    <t>RVG-G16</t>
  </si>
  <si>
    <t>СГ-ЭК-Р-25/1,6</t>
  </si>
  <si>
    <t>RVG-G25</t>
  </si>
  <si>
    <t>СГ-ЭК-Р-40/1,6</t>
  </si>
  <si>
    <t>RVG-G40</t>
  </si>
  <si>
    <t>СГ-ЭК-Р-65/1,6</t>
  </si>
  <si>
    <t>RVG-G65</t>
  </si>
  <si>
    <t>СГ-ЭК-Р-100/1,6</t>
  </si>
  <si>
    <t>RVG-G100</t>
  </si>
  <si>
    <t>СГ-ЭК-Р-160/1,6</t>
  </si>
  <si>
    <t>RVG-G160</t>
  </si>
  <si>
    <t>СГ-ЭК-Р-250/1,6</t>
  </si>
  <si>
    <t>RVG-G250</t>
  </si>
  <si>
    <t>СГ-ЭК-Р-400/1,6</t>
  </si>
  <si>
    <t>RVG-G400</t>
  </si>
  <si>
    <t>100, 150</t>
  </si>
  <si>
    <t>СГ-ЭК-Р-650/1,6</t>
  </si>
  <si>
    <t>Расширение диапазона 1:50 (дополнительно)</t>
  </si>
  <si>
    <t>Расширение диапазона 1:100 (дополнительно)</t>
  </si>
  <si>
    <t>Коммунальные диафрагменные счетчики газа</t>
  </si>
  <si>
    <t>Диафрагменные счетчики газа с коррекцией по температуре</t>
  </si>
  <si>
    <t>Pmax, Мпа</t>
  </si>
  <si>
    <t>Счетчик</t>
  </si>
  <si>
    <t>Цена с НДС</t>
  </si>
  <si>
    <t>ВК-G4T</t>
  </si>
  <si>
    <t>ВК-G4 (мех.)</t>
  </si>
  <si>
    <t>ВК-G1,6..2,5...4</t>
  </si>
  <si>
    <t>2,5...4</t>
  </si>
  <si>
    <t xml:space="preserve">СГ-ТК1-Д-2,5…6 </t>
  </si>
  <si>
    <t>2,5…6</t>
  </si>
  <si>
    <t>ВК-G + ТС-210</t>
  </si>
  <si>
    <t>ВК-G6</t>
  </si>
  <si>
    <t>ВК-G6T</t>
  </si>
  <si>
    <t>ВК-G6 (мех.)</t>
  </si>
  <si>
    <t>ВК-G10</t>
  </si>
  <si>
    <t>СГ-ТК1-Д-10</t>
  </si>
  <si>
    <t>ВК-G6 + ТС-210</t>
  </si>
  <si>
    <t>ВК-G16</t>
  </si>
  <si>
    <t>СГ-ТК1-Д-16</t>
  </si>
  <si>
    <t>ВК-G10 + ТС-210</t>
  </si>
  <si>
    <t>ВК-G25</t>
  </si>
  <si>
    <t>СГ-ТК1-Д-25</t>
  </si>
  <si>
    <t>ВК-G16 + ТС-210</t>
  </si>
  <si>
    <t>ВК-G40 (фл.)</t>
  </si>
  <si>
    <t>СГ-ТК1-Д-40</t>
  </si>
  <si>
    <t>ВК-G25 + ТС-210</t>
  </si>
  <si>
    <t>Переходники к счётчикам ДУ 15-20/40/50</t>
  </si>
  <si>
    <t>80/320/350</t>
  </si>
  <si>
    <t>СГ-ТК1-Д-65</t>
  </si>
  <si>
    <t>ВК-G40 + ТС-210</t>
  </si>
  <si>
    <t>Регуляторы давления газа</t>
  </si>
  <si>
    <t>Клапаны предохранительные запорные</t>
  </si>
  <si>
    <t>Рабочее давление</t>
  </si>
  <si>
    <r>
      <t>Расход, м</t>
    </r>
    <r>
      <rPr>
        <vertAlign val="superscript"/>
        <sz val="8"/>
        <rFont val="Arial"/>
        <family val="2"/>
      </rPr>
      <t>3</t>
    </r>
    <r>
      <rPr>
        <sz val="8"/>
        <rFont val="Arial"/>
        <family val="2"/>
      </rPr>
      <t>/час</t>
    </r>
  </si>
  <si>
    <t>Цена, руб., с НДС</t>
  </si>
  <si>
    <t>Р вх, Мпа</t>
  </si>
  <si>
    <t>Предел настройки, кПа</t>
  </si>
  <si>
    <t>вход, МПа</t>
  </si>
  <si>
    <t>выход, МПа</t>
  </si>
  <si>
    <t xml:space="preserve">   нижний</t>
  </si>
  <si>
    <t>верхний</t>
  </si>
  <si>
    <t>РДСГ-1-1,2</t>
  </si>
  <si>
    <t>2-3,6</t>
  </si>
  <si>
    <t>ПКН-50</t>
  </si>
  <si>
    <t>0,3-3</t>
  </si>
  <si>
    <t xml:space="preserve"> 2 - 60</t>
  </si>
  <si>
    <t>ПКВ-50</t>
  </si>
  <si>
    <t xml:space="preserve"> 3 - 30</t>
  </si>
  <si>
    <t>30-600</t>
  </si>
  <si>
    <t>ПКК-40М</t>
  </si>
  <si>
    <t>КПЗ-50Н</t>
  </si>
  <si>
    <t xml:space="preserve"> 2 - 75</t>
  </si>
  <si>
    <t>FE-10, 25</t>
  </si>
  <si>
    <t>15, 38</t>
  </si>
  <si>
    <t>КПЗ-50С</t>
  </si>
  <si>
    <t>10-120</t>
  </si>
  <si>
    <t>60-320</t>
  </si>
  <si>
    <t>1,5-5</t>
  </si>
  <si>
    <t>КПЗ-50В</t>
  </si>
  <si>
    <t xml:space="preserve"> 100 - 400</t>
  </si>
  <si>
    <t xml:space="preserve"> 200 - 750</t>
  </si>
  <si>
    <t>РДБК-1-25</t>
  </si>
  <si>
    <t xml:space="preserve"> 1-30</t>
  </si>
  <si>
    <t>КПЗ100В</t>
  </si>
  <si>
    <t>РДБК-1п-25</t>
  </si>
  <si>
    <t>КПЗ-100С</t>
  </si>
  <si>
    <t>РДНК-32</t>
  </si>
  <si>
    <t>2-2,5</t>
  </si>
  <si>
    <t>100-150</t>
  </si>
  <si>
    <t>КПЗ-100Н</t>
  </si>
  <si>
    <t>РДНК-50 (П)</t>
  </si>
  <si>
    <t>2-3,5(3,5-5)</t>
  </si>
  <si>
    <t>до 800</t>
  </si>
  <si>
    <t>ПКН-100</t>
  </si>
  <si>
    <t>РДНК-50/400</t>
  </si>
  <si>
    <t>1,2 (0,6)</t>
  </si>
  <si>
    <t xml:space="preserve"> 1,2-3,5</t>
  </si>
  <si>
    <t>400 (200)</t>
  </si>
  <si>
    <t>ПКВ-100</t>
  </si>
  <si>
    <t>РД 32м/с-10 (6)</t>
  </si>
  <si>
    <t>0,9-2</t>
  </si>
  <si>
    <t>ПКН-200</t>
  </si>
  <si>
    <t>РДУ-32/с-10 (6)</t>
  </si>
  <si>
    <t>1,2-3</t>
  </si>
  <si>
    <t>ПКВ-200</t>
  </si>
  <si>
    <t>РДБК1-50/35(25)</t>
  </si>
  <si>
    <t xml:space="preserve"> 1-60</t>
  </si>
  <si>
    <t>Клапаны предохранительные сбросные</t>
  </si>
  <si>
    <t>РДБК1п-50/35(25)</t>
  </si>
  <si>
    <t>Пределы регулирования, кПа</t>
  </si>
  <si>
    <t>РДБК 1-100</t>
  </si>
  <si>
    <t>РДБК 1п-100</t>
  </si>
  <si>
    <t>КПС-Н (С)</t>
  </si>
  <si>
    <t xml:space="preserve"> 1,9 - 5,5 (10 - 400)</t>
  </si>
  <si>
    <t>РДНК- 400</t>
  </si>
  <si>
    <t xml:space="preserve"> 2 - 5</t>
  </si>
  <si>
    <t>ПСК-25Н (В)</t>
  </si>
  <si>
    <t>1 - 60 (60 - 600)</t>
  </si>
  <si>
    <t>РДНК- 400М</t>
  </si>
  <si>
    <t>От 2 до 5</t>
  </si>
  <si>
    <t xml:space="preserve">ПСК-50Н/5 </t>
  </si>
  <si>
    <t xml:space="preserve">ПСК-50н/20 </t>
  </si>
  <si>
    <t>От 2 до 20</t>
  </si>
  <si>
    <t>РДСК-50М</t>
  </si>
  <si>
    <t>10-100</t>
  </si>
  <si>
    <t>ПСК-50с/50</t>
  </si>
  <si>
    <t>От 20 до 50</t>
  </si>
  <si>
    <t>ПСК-50с/125</t>
  </si>
  <si>
    <t>От 50 до 125</t>
  </si>
  <si>
    <t>РДСК-50/400 (М,Б)</t>
  </si>
  <si>
    <t>50-200</t>
  </si>
  <si>
    <t>670-2200</t>
  </si>
  <si>
    <t>ПСК-50В/700</t>
  </si>
  <si>
    <t>От 300 до 700</t>
  </si>
  <si>
    <t xml:space="preserve"> 1,5 - 60</t>
  </si>
  <si>
    <t>ПСК-50В/1000</t>
  </si>
  <si>
    <t>От 125 до 1000</t>
  </si>
  <si>
    <t>Фильтры газовые</t>
  </si>
  <si>
    <t>Рвх, МПа</t>
  </si>
  <si>
    <r>
      <t>Q, м</t>
    </r>
    <r>
      <rPr>
        <vertAlign val="superscript"/>
        <sz val="8"/>
        <rFont val="Arial"/>
        <family val="2"/>
      </rPr>
      <t>3</t>
    </r>
    <r>
      <rPr>
        <sz val="8"/>
        <rFont val="Arial"/>
        <family val="2"/>
      </rPr>
      <t>/час</t>
    </r>
  </si>
  <si>
    <t>ФС-25</t>
  </si>
  <si>
    <t>ФС-40</t>
  </si>
  <si>
    <t>РДУК-2-50Н(В)</t>
  </si>
  <si>
    <t xml:space="preserve"> 0,6 - 600</t>
  </si>
  <si>
    <t>ФГС-50</t>
  </si>
  <si>
    <t>РДУК-2-100Н(В)</t>
  </si>
  <si>
    <t>ФГ-16-50 (В)</t>
  </si>
  <si>
    <t>РДУК-2-200Н(В)</t>
  </si>
  <si>
    <t>ФГ-16-80 (В)</t>
  </si>
  <si>
    <t>РДП-50Н (В)</t>
  </si>
  <si>
    <t>ФГ-80 (тип ФС)</t>
  </si>
  <si>
    <t>РДП-100Н (В)</t>
  </si>
  <si>
    <t>ФГ-100 (тип ФС)</t>
  </si>
  <si>
    <t>РДП-200Н (В)</t>
  </si>
  <si>
    <t>ФГ-150 (тип ФС)</t>
  </si>
  <si>
    <t xml:space="preserve">РДО-1-16-50 </t>
  </si>
  <si>
    <t>по опросному листу</t>
  </si>
  <si>
    <t>ФГ-200 (тип ФС)</t>
  </si>
  <si>
    <t xml:space="preserve">РДО-1-16-100 </t>
  </si>
  <si>
    <t xml:space="preserve">ФГ-80 </t>
  </si>
  <si>
    <t>РДО-1-16-150</t>
  </si>
  <si>
    <t>ФГ-100</t>
  </si>
  <si>
    <t>ФГ-150</t>
  </si>
  <si>
    <t>Клапаны предохранительные термозапорные</t>
  </si>
  <si>
    <t>ФГ-200</t>
  </si>
  <si>
    <t>муфтовые</t>
  </si>
  <si>
    <t>ФВ-100</t>
  </si>
  <si>
    <t>КТЗ-001-15-01</t>
  </si>
  <si>
    <t>ФВ-200</t>
  </si>
  <si>
    <t>КТЗ-001-20-01</t>
  </si>
  <si>
    <t>ФГКР-50</t>
  </si>
  <si>
    <t>КТЗ-001-25-01</t>
  </si>
  <si>
    <t>ФГКР-80</t>
  </si>
  <si>
    <t>КТЗ-001-32-01</t>
  </si>
  <si>
    <t>ФГКР-100</t>
  </si>
  <si>
    <t>КТЗ-001-40-01</t>
  </si>
  <si>
    <t>ФГМ-200</t>
  </si>
  <si>
    <t>КТЗ-001-50-01</t>
  </si>
  <si>
    <t>Приборы для измерения перепада давления</t>
  </si>
  <si>
    <t>ИПД-50 индикатор перепада давления</t>
  </si>
  <si>
    <t>КТЗ-001-50-02</t>
  </si>
  <si>
    <t>ДПД-16-50 датчик перепада давления</t>
  </si>
  <si>
    <t>КТЗ-001-65-02</t>
  </si>
  <si>
    <t>ДСП-80В-Раско дифманометр</t>
  </si>
  <si>
    <t>КТЗ-001-80-02</t>
  </si>
  <si>
    <t>ДСП-160М1 дифманометр</t>
  </si>
  <si>
    <t>КТЗ-001-100-02</t>
  </si>
  <si>
    <t>ДМ дифманометр</t>
  </si>
  <si>
    <t>КТЗ-001-150-02</t>
  </si>
  <si>
    <t>Метран-150 датчик разности давлений</t>
  </si>
  <si>
    <t>КТЗ-001-200-02</t>
  </si>
  <si>
    <t>КМЧ для установки приборов</t>
  </si>
  <si>
    <t>РДБК-50</t>
  </si>
  <si>
    <t>РДБК-100</t>
  </si>
  <si>
    <t>РДБК-200</t>
  </si>
  <si>
    <t>Стабилизатор</t>
  </si>
  <si>
    <t>Пружина стабилизатора</t>
  </si>
  <si>
    <t>Мембрана стабилизатора</t>
  </si>
  <si>
    <t>Седло стабилизатора</t>
  </si>
  <si>
    <t>Клапан стабилизатора</t>
  </si>
  <si>
    <t>Пружина клапана</t>
  </si>
  <si>
    <t>Тарелка</t>
  </si>
  <si>
    <t>Пилот КН</t>
  </si>
  <si>
    <t xml:space="preserve">Пружина пилота </t>
  </si>
  <si>
    <t>Мембрана пилота</t>
  </si>
  <si>
    <t>Седло пилота</t>
  </si>
  <si>
    <t>Клапан пилота</t>
  </si>
  <si>
    <t xml:space="preserve">Тарелка </t>
  </si>
  <si>
    <t>Мембрана рабочая</t>
  </si>
  <si>
    <t>Седло</t>
  </si>
  <si>
    <t>Клапан</t>
  </si>
  <si>
    <t>Дроссель</t>
  </si>
  <si>
    <t>Шток</t>
  </si>
  <si>
    <t>Комплект трубок</t>
  </si>
  <si>
    <t>РДУК-50</t>
  </si>
  <si>
    <t>РДУК-100</t>
  </si>
  <si>
    <t>РДУК-200</t>
  </si>
  <si>
    <t>Пилот КН, КВ</t>
  </si>
  <si>
    <t>Колонка</t>
  </si>
  <si>
    <t>Толкатель</t>
  </si>
  <si>
    <t>Пружина большая</t>
  </si>
  <si>
    <t>Пружина малая</t>
  </si>
  <si>
    <t>Мембрана</t>
  </si>
  <si>
    <t>КПЗ-50/КПЗ-100</t>
  </si>
  <si>
    <t>ПСК-50</t>
  </si>
  <si>
    <t>Пружина  большая</t>
  </si>
  <si>
    <t>Пружина  малая</t>
  </si>
  <si>
    <t>Пружина (Н)</t>
  </si>
  <si>
    <t>Наконечник</t>
  </si>
  <si>
    <t>Пружина (В)</t>
  </si>
  <si>
    <t xml:space="preserve">Мембрана </t>
  </si>
  <si>
    <t>Клапан с направляющ</t>
  </si>
  <si>
    <t>650/1050</t>
  </si>
  <si>
    <t>Рычаг нижний</t>
  </si>
  <si>
    <t>РДГ-50</t>
  </si>
  <si>
    <t>РДГ-80</t>
  </si>
  <si>
    <t>РДГ-150</t>
  </si>
  <si>
    <t>ПЗК</t>
  </si>
  <si>
    <t>Мембрана ПЗК</t>
  </si>
  <si>
    <t>Пружина левая</t>
  </si>
  <si>
    <t>Пружина правая</t>
  </si>
  <si>
    <t>Клапан ПЗК</t>
  </si>
  <si>
    <t>Комплект настроечн. пружин</t>
  </si>
</sst>
</file>

<file path=xl/styles.xml><?xml version="1.0" encoding="utf-8"?>
<styleSheet xmlns="http://schemas.openxmlformats.org/spreadsheetml/2006/main">
  <numFmts count="13">
    <numFmt numFmtId="164" formatCode="GENERAL"/>
    <numFmt numFmtId="165" formatCode="_(* #,##0.00_);_(* \(#,##0.00\);_(* \-??_);_(@_)"/>
    <numFmt numFmtId="166" formatCode="#,##0.00_ ;\-#,##0.00\ "/>
    <numFmt numFmtId="167" formatCode="#,##0.00"/>
    <numFmt numFmtId="168" formatCode="#,##0"/>
    <numFmt numFmtId="169" formatCode="0.00"/>
    <numFmt numFmtId="170" formatCode="0.0"/>
    <numFmt numFmtId="171" formatCode="@"/>
    <numFmt numFmtId="172" formatCode="MM/YY"/>
    <numFmt numFmtId="173" formatCode="DD/MMM"/>
    <numFmt numFmtId="174" formatCode="0"/>
    <numFmt numFmtId="175" formatCode="0.0%"/>
    <numFmt numFmtId="176" formatCode="#,##0.0"/>
  </numFmts>
  <fonts count="61">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u val="single"/>
      <sz val="26"/>
      <name val="Times New Roman"/>
      <family val="1"/>
    </font>
    <font>
      <b/>
      <i/>
      <sz val="11"/>
      <name val="Times New Roman"/>
      <family val="1"/>
    </font>
    <font>
      <sz val="10"/>
      <color indexed="8"/>
      <name val="Times New Roman"/>
      <family val="1"/>
    </font>
    <font>
      <b/>
      <sz val="14"/>
      <name val="Times New Roman"/>
      <family val="1"/>
    </font>
    <font>
      <sz val="11"/>
      <name val="Times New Roman"/>
      <family val="1"/>
    </font>
    <font>
      <b/>
      <sz val="11"/>
      <name val="Times New Roman"/>
      <family val="1"/>
    </font>
    <font>
      <b/>
      <i/>
      <sz val="10"/>
      <name val="Arial"/>
      <family val="2"/>
    </font>
    <font>
      <b/>
      <i/>
      <sz val="8"/>
      <name val="Arial"/>
      <family val="2"/>
    </font>
    <font>
      <sz val="8"/>
      <name val="Arial"/>
      <family val="2"/>
    </font>
    <font>
      <sz val="9"/>
      <name val="Times New Roman"/>
      <family val="1"/>
    </font>
    <font>
      <sz val="8"/>
      <name val="Times New Roman"/>
      <family val="1"/>
    </font>
    <font>
      <sz val="10"/>
      <name val="Times New Roman"/>
      <family val="1"/>
    </font>
    <font>
      <b/>
      <sz val="8"/>
      <name val="Times New Roman"/>
      <family val="1"/>
    </font>
    <font>
      <sz val="8"/>
      <color indexed="8"/>
      <name val="Times New Roman"/>
      <family val="1"/>
    </font>
    <font>
      <b/>
      <sz val="9"/>
      <name val="Times New Roman"/>
      <family val="1"/>
    </font>
    <font>
      <b/>
      <sz val="6"/>
      <name val="Times New Roman"/>
      <family val="1"/>
    </font>
    <font>
      <sz val="10"/>
      <name val="Benguiat Bk BT"/>
      <family val="1"/>
    </font>
    <font>
      <b/>
      <sz val="10"/>
      <color indexed="8"/>
      <name val="Arial"/>
      <family val="2"/>
    </font>
    <font>
      <b/>
      <sz val="9"/>
      <color indexed="8"/>
      <name val="Arial"/>
      <family val="2"/>
    </font>
    <font>
      <b/>
      <sz val="8"/>
      <color indexed="8"/>
      <name val="Arial"/>
      <family val="2"/>
    </font>
    <font>
      <sz val="9"/>
      <name val="Arial"/>
      <family val="2"/>
    </font>
    <font>
      <b/>
      <sz val="10"/>
      <name val="Arial"/>
      <family val="2"/>
    </font>
    <font>
      <b/>
      <i/>
      <sz val="12"/>
      <name val="Arial"/>
      <family val="2"/>
    </font>
    <font>
      <sz val="8"/>
      <name val="Arial CYR"/>
      <family val="2"/>
    </font>
    <font>
      <b/>
      <i/>
      <sz val="9"/>
      <name val="Arial CYR"/>
      <family val="2"/>
    </font>
    <font>
      <b/>
      <i/>
      <sz val="9"/>
      <name val="Arial"/>
      <family val="2"/>
    </font>
    <font>
      <b/>
      <sz val="8"/>
      <name val="Arial"/>
      <family val="2"/>
    </font>
    <font>
      <b/>
      <u val="single"/>
      <sz val="14"/>
      <name val="Tahoma"/>
      <family val="2"/>
    </font>
    <font>
      <b/>
      <vertAlign val="superscript"/>
      <sz val="8"/>
      <name val="Times New Roman"/>
      <family val="1"/>
    </font>
    <font>
      <b/>
      <i/>
      <sz val="11"/>
      <name val="Arial"/>
      <family val="2"/>
    </font>
    <font>
      <sz val="14"/>
      <name val="Times New Roman"/>
      <family val="1"/>
    </font>
    <font>
      <i/>
      <sz val="10"/>
      <name val="Arial"/>
      <family val="2"/>
    </font>
    <font>
      <sz val="8.5"/>
      <name val="Arial"/>
      <family val="2"/>
    </font>
    <font>
      <b/>
      <i/>
      <sz val="14"/>
      <name val="Arial"/>
      <family val="2"/>
    </font>
    <font>
      <sz val="8"/>
      <color indexed="8"/>
      <name val="Arial"/>
      <family val="2"/>
    </font>
    <font>
      <b/>
      <i/>
      <sz val="12"/>
      <name val="Times New Roman"/>
      <family val="1"/>
    </font>
    <font>
      <b/>
      <i/>
      <sz val="8.5"/>
      <name val="Arial"/>
      <family val="2"/>
    </font>
    <font>
      <b/>
      <sz val="8"/>
      <name val="Arial Cyr"/>
      <family val="2"/>
    </font>
    <font>
      <vertAlign val="superscript"/>
      <sz val="8"/>
      <name val="Arial"/>
      <family val="2"/>
    </font>
    <font>
      <sz val="12"/>
      <name val="Times New Roman"/>
      <family val="1"/>
    </font>
    <font>
      <i/>
      <sz val="8"/>
      <name val="Arial"/>
      <family val="2"/>
    </font>
    <font>
      <b/>
      <sz val="9"/>
      <color indexed="8"/>
      <name val="Times New Roman"/>
      <family val="1"/>
    </font>
    <font>
      <sz val="9"/>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3" borderId="0" applyNumberFormat="0" applyBorder="0" applyAlignment="0" applyProtection="0"/>
    <xf numFmtId="164" fontId="14" fillId="0" borderId="0" applyNumberFormat="0" applyFill="0" applyBorder="0" applyAlignment="0" applyProtection="0"/>
    <xf numFmtId="164" fontId="0" fillId="23" borderId="8" applyNumberFormat="0" applyAlignment="0" applyProtection="0"/>
    <xf numFmtId="164" fontId="15" fillId="0" borderId="9" applyNumberFormat="0" applyFill="0" applyAlignment="0" applyProtection="0"/>
    <xf numFmtId="164" fontId="16" fillId="0" borderId="0" applyNumberFormat="0" applyFill="0" applyBorder="0" applyAlignment="0" applyProtection="0"/>
    <xf numFmtId="164" fontId="17" fillId="4" borderId="0" applyNumberFormat="0" applyBorder="0" applyAlignment="0" applyProtection="0"/>
  </cellStyleXfs>
  <cellXfs count="362">
    <xf numFmtId="164" fontId="0" fillId="0" borderId="0" xfId="0" applyAlignment="1">
      <alignment/>
    </xf>
    <xf numFmtId="164" fontId="0" fillId="0" borderId="0" xfId="0" applyFont="1" applyAlignment="1">
      <alignment/>
    </xf>
    <xf numFmtId="164" fontId="18" fillId="0" borderId="0" xfId="0" applyFont="1" applyAlignment="1">
      <alignment horizontal="center"/>
    </xf>
    <xf numFmtId="164" fontId="19" fillId="0" borderId="0" xfId="0" applyFont="1" applyAlignment="1">
      <alignment horizontal="center"/>
    </xf>
    <xf numFmtId="164" fontId="20" fillId="0" borderId="0" xfId="0" applyFont="1" applyAlignment="1">
      <alignment horizontal="center"/>
    </xf>
    <xf numFmtId="164" fontId="21" fillId="0" borderId="0" xfId="0" applyFont="1" applyAlignment="1">
      <alignment horizontal="center"/>
    </xf>
    <xf numFmtId="164" fontId="22" fillId="0" borderId="0" xfId="0" applyFont="1" applyAlignment="1">
      <alignment horizontal="left"/>
    </xf>
    <xf numFmtId="164" fontId="24" fillId="0" borderId="0" xfId="0" applyFont="1" applyAlignment="1">
      <alignment/>
    </xf>
    <xf numFmtId="164" fontId="0" fillId="0" borderId="0" xfId="0" applyFont="1" applyAlignment="1">
      <alignment horizontal="center"/>
    </xf>
    <xf numFmtId="164" fontId="25" fillId="0" borderId="0" xfId="0" applyFont="1" applyBorder="1" applyAlignment="1">
      <alignment horizontal="center"/>
    </xf>
    <xf numFmtId="164" fontId="26" fillId="0" borderId="0" xfId="0" applyFont="1" applyAlignment="1">
      <alignment/>
    </xf>
    <xf numFmtId="164" fontId="25" fillId="0" borderId="0" xfId="0" applyFont="1" applyBorder="1" applyAlignment="1">
      <alignment/>
    </xf>
    <xf numFmtId="166" fontId="27" fillId="0" borderId="10" xfId="15" applyNumberFormat="1" applyFont="1" applyFill="1" applyBorder="1" applyAlignment="1" applyProtection="1">
      <alignment horizontal="center" wrapText="1"/>
      <protection/>
    </xf>
    <xf numFmtId="164" fontId="28" fillId="0" borderId="11" xfId="0" applyFont="1" applyBorder="1" applyAlignment="1">
      <alignment vertical="top" wrapText="1"/>
    </xf>
    <xf numFmtId="164" fontId="28" fillId="0" borderId="12" xfId="0" applyFont="1" applyBorder="1" applyAlignment="1">
      <alignment horizontal="center" vertical="top" wrapText="1"/>
    </xf>
    <xf numFmtId="164" fontId="28" fillId="0" borderId="13" xfId="0" applyFont="1" applyBorder="1" applyAlignment="1">
      <alignment horizontal="center" vertical="top" wrapText="1"/>
    </xf>
    <xf numFmtId="164" fontId="28" fillId="0" borderId="11" xfId="0" applyFont="1" applyFill="1" applyBorder="1" applyAlignment="1">
      <alignment horizontal="center" vertical="top" wrapText="1"/>
    </xf>
    <xf numFmtId="164" fontId="28" fillId="0" borderId="13" xfId="0" applyFont="1" applyFill="1" applyBorder="1" applyAlignment="1">
      <alignment horizontal="center" vertical="top" wrapText="1"/>
    </xf>
    <xf numFmtId="164" fontId="28" fillId="0" borderId="14" xfId="0" applyFont="1" applyFill="1" applyBorder="1" applyAlignment="1">
      <alignment horizontal="center" vertical="top" wrapText="1"/>
    </xf>
    <xf numFmtId="164" fontId="29" fillId="0" borderId="0" xfId="0" applyFont="1" applyAlignment="1">
      <alignment wrapText="1"/>
    </xf>
    <xf numFmtId="164" fontId="27" fillId="0" borderId="15" xfId="0" applyFont="1" applyBorder="1" applyAlignment="1">
      <alignment horizontal="center" wrapText="1"/>
    </xf>
    <xf numFmtId="164" fontId="30" fillId="0" borderId="16" xfId="0" applyFont="1" applyBorder="1" applyAlignment="1">
      <alignment vertical="top" wrapText="1"/>
    </xf>
    <xf numFmtId="164" fontId="28" fillId="0" borderId="15" xfId="0" applyFont="1" applyBorder="1" applyAlignment="1">
      <alignment horizontal="center" vertical="top" wrapText="1"/>
    </xf>
    <xf numFmtId="167" fontId="28" fillId="0" borderId="17" xfId="0" applyNumberFormat="1" applyFont="1" applyBorder="1" applyAlignment="1">
      <alignment horizontal="center" vertical="top" wrapText="1"/>
    </xf>
    <xf numFmtId="164" fontId="30" fillId="0" borderId="16" xfId="0" applyFont="1" applyFill="1" applyBorder="1" applyAlignment="1">
      <alignment vertical="top" wrapText="1"/>
    </xf>
    <xf numFmtId="168" fontId="28" fillId="0" borderId="17" xfId="0" applyNumberFormat="1" applyFont="1" applyFill="1" applyBorder="1" applyAlignment="1">
      <alignment horizontal="center" vertical="top" wrapText="1"/>
    </xf>
    <xf numFmtId="164" fontId="28" fillId="0" borderId="18" xfId="0" applyFont="1" applyFill="1" applyBorder="1" applyAlignment="1">
      <alignment horizontal="center" vertical="center" wrapText="1"/>
    </xf>
    <xf numFmtId="164" fontId="30" fillId="0" borderId="16" xfId="0" applyFont="1" applyFill="1" applyBorder="1" applyAlignment="1">
      <alignment horizontal="left" vertical="center" wrapText="1"/>
    </xf>
    <xf numFmtId="164" fontId="31" fillId="0" borderId="17" xfId="0" applyFont="1" applyFill="1" applyBorder="1" applyAlignment="1">
      <alignment horizontal="center" vertical="center" wrapText="1"/>
    </xf>
    <xf numFmtId="168" fontId="31" fillId="0" borderId="17" xfId="0" applyNumberFormat="1" applyFont="1" applyFill="1" applyBorder="1" applyAlignment="1">
      <alignment horizontal="center" vertical="center" wrapText="1"/>
    </xf>
    <xf numFmtId="164" fontId="28" fillId="0" borderId="19" xfId="0" applyFont="1" applyFill="1" applyBorder="1" applyAlignment="1">
      <alignment horizontal="center" vertical="center" wrapText="1"/>
    </xf>
    <xf numFmtId="168" fontId="31" fillId="0" borderId="17" xfId="0" applyNumberFormat="1" applyFont="1" applyFill="1" applyBorder="1" applyAlignment="1">
      <alignment horizontal="center" vertical="top" wrapText="1"/>
    </xf>
    <xf numFmtId="164" fontId="26" fillId="0" borderId="0" xfId="0" applyFont="1" applyAlignment="1">
      <alignment horizontal="center"/>
    </xf>
    <xf numFmtId="164" fontId="30" fillId="0" borderId="11" xfId="0" applyFont="1" applyBorder="1" applyAlignment="1">
      <alignment vertical="top" wrapText="1"/>
    </xf>
    <xf numFmtId="168" fontId="28" fillId="0" borderId="20" xfId="0" applyNumberFormat="1" applyFont="1" applyBorder="1" applyAlignment="1">
      <alignment horizontal="center" vertical="top" wrapText="1"/>
    </xf>
    <xf numFmtId="164" fontId="28" fillId="0" borderId="21" xfId="0" applyFont="1" applyBorder="1" applyAlignment="1">
      <alignment horizontal="center" vertical="center" wrapText="1"/>
    </xf>
    <xf numFmtId="164" fontId="30" fillId="0" borderId="22" xfId="0" applyFont="1" applyBorder="1" applyAlignment="1">
      <alignment vertical="top" wrapText="1"/>
    </xf>
    <xf numFmtId="168" fontId="31" fillId="0" borderId="13" xfId="0" applyNumberFormat="1" applyFont="1" applyBorder="1" applyAlignment="1">
      <alignment horizontal="center" vertical="top" wrapText="1"/>
    </xf>
    <xf numFmtId="168" fontId="28" fillId="0" borderId="23" xfId="0" applyNumberFormat="1" applyFont="1" applyBorder="1" applyAlignment="1">
      <alignment horizontal="center" vertical="top" wrapText="1"/>
    </xf>
    <xf numFmtId="164" fontId="30" fillId="0" borderId="24" xfId="0" applyFont="1" applyBorder="1" applyAlignment="1">
      <alignment vertical="top" wrapText="1"/>
    </xf>
    <xf numFmtId="168" fontId="31" fillId="0" borderId="17" xfId="0" applyNumberFormat="1" applyFont="1" applyBorder="1" applyAlignment="1">
      <alignment horizontal="center" vertical="top" wrapText="1"/>
    </xf>
    <xf numFmtId="169" fontId="27" fillId="0" borderId="15" xfId="0" applyNumberFormat="1" applyFont="1" applyBorder="1" applyAlignment="1">
      <alignment horizontal="center" wrapText="1"/>
    </xf>
    <xf numFmtId="164" fontId="26" fillId="0" borderId="15" xfId="0" applyFont="1" applyBorder="1" applyAlignment="1">
      <alignment horizontal="center"/>
    </xf>
    <xf numFmtId="164" fontId="28" fillId="0" borderId="15" xfId="0" applyFont="1" applyBorder="1" applyAlignment="1">
      <alignment horizontal="center" wrapText="1"/>
    </xf>
    <xf numFmtId="164" fontId="28" fillId="0" borderId="19" xfId="0" applyFont="1" applyBorder="1" applyAlignment="1">
      <alignment horizontal="center" vertical="center" wrapText="1"/>
    </xf>
    <xf numFmtId="164" fontId="30" fillId="0" borderId="16" xfId="0" applyFont="1" applyBorder="1" applyAlignment="1">
      <alignment horizontal="left" vertical="top" wrapText="1"/>
    </xf>
    <xf numFmtId="164" fontId="28" fillId="0" borderId="17" xfId="0" applyFont="1" applyBorder="1" applyAlignment="1">
      <alignment horizontal="center" vertical="top" wrapText="1"/>
    </xf>
    <xf numFmtId="164" fontId="26" fillId="0" borderId="17" xfId="0" applyFont="1" applyBorder="1" applyAlignment="1">
      <alignment horizontal="center"/>
    </xf>
    <xf numFmtId="168" fontId="28" fillId="0" borderId="17" xfId="0" applyNumberFormat="1" applyFont="1" applyBorder="1" applyAlignment="1">
      <alignment horizontal="center" vertical="top" wrapText="1"/>
    </xf>
    <xf numFmtId="169" fontId="27" fillId="0" borderId="15" xfId="0" applyNumberFormat="1" applyFont="1" applyBorder="1" applyAlignment="1">
      <alignment horizontal="center" vertical="center" wrapText="1"/>
    </xf>
    <xf numFmtId="164" fontId="30" fillId="0" borderId="25" xfId="0" applyFont="1" applyBorder="1" applyAlignment="1">
      <alignment horizontal="left" vertical="top" wrapText="1"/>
    </xf>
    <xf numFmtId="164" fontId="26" fillId="0" borderId="26" xfId="0" applyFont="1" applyBorder="1" applyAlignment="1">
      <alignment/>
    </xf>
    <xf numFmtId="164" fontId="26" fillId="0" borderId="27" xfId="0" applyFont="1" applyBorder="1" applyAlignment="1">
      <alignment/>
    </xf>
    <xf numFmtId="164" fontId="28" fillId="0" borderId="28" xfId="0" applyFont="1" applyBorder="1" applyAlignment="1">
      <alignment horizontal="center" vertical="top" wrapText="1"/>
    </xf>
    <xf numFmtId="164" fontId="25" fillId="0" borderId="0" xfId="0" applyFont="1" applyBorder="1" applyAlignment="1">
      <alignment horizontal="center" vertical="center"/>
    </xf>
    <xf numFmtId="164" fontId="26" fillId="0" borderId="13" xfId="0" applyFont="1" applyBorder="1" applyAlignment="1">
      <alignment/>
    </xf>
    <xf numFmtId="164" fontId="31" fillId="0" borderId="17" xfId="0" applyFont="1" applyBorder="1" applyAlignment="1">
      <alignment horizontal="right" vertical="top" wrapText="1"/>
    </xf>
    <xf numFmtId="167" fontId="31" fillId="0" borderId="17" xfId="0" applyNumberFormat="1" applyFont="1" applyBorder="1" applyAlignment="1">
      <alignment horizontal="right" vertical="top" wrapText="1"/>
    </xf>
    <xf numFmtId="164" fontId="28" fillId="0" borderId="23" xfId="0" applyFont="1" applyBorder="1" applyAlignment="1">
      <alignment horizontal="center" vertical="top" wrapText="1"/>
    </xf>
    <xf numFmtId="164" fontId="28" fillId="0" borderId="29" xfId="0" applyFont="1" applyBorder="1" applyAlignment="1">
      <alignment horizontal="center" vertical="center" wrapText="1"/>
    </xf>
    <xf numFmtId="164" fontId="26" fillId="0" borderId="17" xfId="0" applyFont="1" applyBorder="1" applyAlignment="1">
      <alignment horizontal="right"/>
    </xf>
    <xf numFmtId="164" fontId="30" fillId="0" borderId="25" xfId="0" applyFont="1" applyBorder="1" applyAlignment="1">
      <alignment vertical="top" wrapText="1"/>
    </xf>
    <xf numFmtId="164" fontId="28" fillId="0" borderId="30" xfId="0" applyFont="1" applyBorder="1" applyAlignment="1">
      <alignment horizontal="center" vertical="top" wrapText="1"/>
    </xf>
    <xf numFmtId="164" fontId="30" fillId="0" borderId="31" xfId="0" applyFont="1" applyBorder="1" applyAlignment="1">
      <alignment vertical="top" wrapText="1"/>
    </xf>
    <xf numFmtId="168" fontId="28" fillId="0" borderId="27" xfId="0" applyNumberFormat="1" applyFont="1" applyBorder="1" applyAlignment="1">
      <alignment horizontal="center" vertical="top" wrapText="1"/>
    </xf>
    <xf numFmtId="164" fontId="28" fillId="0" borderId="0" xfId="0" applyFont="1" applyBorder="1" applyAlignment="1">
      <alignment horizontal="left" vertical="top" wrapText="1"/>
    </xf>
    <xf numFmtId="164" fontId="32" fillId="0" borderId="11" xfId="0" applyFont="1" applyBorder="1" applyAlignment="1">
      <alignment wrapText="1"/>
    </xf>
    <xf numFmtId="164" fontId="27" fillId="0" borderId="12" xfId="0" applyFont="1" applyBorder="1" applyAlignment="1">
      <alignment horizontal="center" wrapText="1"/>
    </xf>
    <xf numFmtId="166" fontId="27" fillId="0" borderId="13" xfId="15" applyNumberFormat="1" applyFont="1" applyFill="1" applyBorder="1" applyAlignment="1" applyProtection="1">
      <alignment horizontal="center" wrapText="1"/>
      <protection/>
    </xf>
    <xf numFmtId="164" fontId="32" fillId="0" borderId="16" xfId="0" applyFont="1" applyBorder="1" applyAlignment="1">
      <alignment wrapText="1"/>
    </xf>
    <xf numFmtId="164" fontId="27" fillId="0" borderId="17" xfId="0" applyFont="1" applyBorder="1" applyAlignment="1">
      <alignment horizontal="center" wrapText="1"/>
    </xf>
    <xf numFmtId="164" fontId="28" fillId="0" borderId="26" xfId="0" applyFont="1" applyBorder="1" applyAlignment="1">
      <alignment horizontal="center" vertical="top" wrapText="1"/>
    </xf>
    <xf numFmtId="167" fontId="28" fillId="0" borderId="27" xfId="0" applyNumberFormat="1" applyFont="1" applyBorder="1" applyAlignment="1">
      <alignment horizontal="right" vertical="top" wrapText="1"/>
    </xf>
    <xf numFmtId="164" fontId="27" fillId="0" borderId="15" xfId="0" applyFont="1" applyBorder="1" applyAlignment="1">
      <alignment horizontal="center" vertical="top" wrapText="1"/>
    </xf>
    <xf numFmtId="164" fontId="25" fillId="0" borderId="32" xfId="0" applyFont="1" applyBorder="1" applyAlignment="1">
      <alignment horizontal="center" vertical="center"/>
    </xf>
    <xf numFmtId="169" fontId="27" fillId="0" borderId="17" xfId="0" applyNumberFormat="1" applyFont="1" applyBorder="1" applyAlignment="1">
      <alignment horizontal="center" wrapText="1"/>
    </xf>
    <xf numFmtId="169" fontId="27" fillId="0" borderId="17" xfId="0" applyNumberFormat="1" applyFont="1" applyBorder="1" applyAlignment="1">
      <alignment horizontal="center" vertical="center" wrapText="1"/>
    </xf>
    <xf numFmtId="164" fontId="32" fillId="0" borderId="16" xfId="0" applyFont="1" applyBorder="1" applyAlignment="1">
      <alignment vertical="top" wrapText="1"/>
    </xf>
    <xf numFmtId="164" fontId="32" fillId="0" borderId="25" xfId="0" applyFont="1" applyBorder="1" applyAlignment="1">
      <alignment vertical="top" wrapText="1"/>
    </xf>
    <xf numFmtId="164" fontId="27" fillId="0" borderId="26" xfId="0" applyFont="1" applyBorder="1" applyAlignment="1">
      <alignment horizontal="center" wrapText="1"/>
    </xf>
    <xf numFmtId="169" fontId="27" fillId="0" borderId="27" xfId="0" applyNumberFormat="1" applyFont="1" applyBorder="1" applyAlignment="1">
      <alignment horizontal="center" wrapText="1"/>
    </xf>
    <xf numFmtId="164" fontId="24" fillId="0" borderId="33" xfId="0" applyFont="1" applyBorder="1" applyAlignment="1">
      <alignment/>
    </xf>
    <xf numFmtId="164" fontId="34" fillId="0" borderId="0" xfId="0" applyFont="1" applyAlignment="1">
      <alignment/>
    </xf>
    <xf numFmtId="164" fontId="35" fillId="22" borderId="15" xfId="0" applyFont="1" applyFill="1" applyBorder="1" applyAlignment="1">
      <alignment horizontal="center"/>
    </xf>
    <xf numFmtId="164" fontId="36" fillId="22" borderId="34" xfId="0" applyFont="1" applyFill="1" applyBorder="1" applyAlignment="1">
      <alignment horizontal="center"/>
    </xf>
    <xf numFmtId="164" fontId="37" fillId="22" borderId="35" xfId="0" applyFont="1" applyFill="1" applyBorder="1" applyAlignment="1">
      <alignment/>
    </xf>
    <xf numFmtId="164" fontId="36" fillId="22" borderId="18" xfId="0" applyFont="1" applyFill="1" applyBorder="1" applyAlignment="1">
      <alignment horizontal="center"/>
    </xf>
    <xf numFmtId="164" fontId="36" fillId="22" borderId="35" xfId="0" applyFont="1" applyFill="1" applyBorder="1" applyAlignment="1">
      <alignment horizontal="center"/>
    </xf>
    <xf numFmtId="164" fontId="36" fillId="22" borderId="36" xfId="0" applyFont="1" applyFill="1" applyBorder="1" applyAlignment="1">
      <alignment horizontal="center"/>
    </xf>
    <xf numFmtId="164" fontId="37" fillId="22" borderId="37" xfId="0" applyFont="1" applyFill="1" applyBorder="1" applyAlignment="1">
      <alignment/>
    </xf>
    <xf numFmtId="164" fontId="36" fillId="22" borderId="24" xfId="0" applyFont="1" applyFill="1" applyBorder="1" applyAlignment="1">
      <alignment horizontal="center"/>
    </xf>
    <xf numFmtId="164" fontId="36" fillId="22" borderId="15" xfId="0" applyFont="1" applyFill="1" applyBorder="1" applyAlignment="1">
      <alignment horizontal="center"/>
    </xf>
    <xf numFmtId="164" fontId="36" fillId="22" borderId="23" xfId="0" applyFont="1" applyFill="1" applyBorder="1" applyAlignment="1">
      <alignment horizontal="center"/>
    </xf>
    <xf numFmtId="164" fontId="36" fillId="22" borderId="37" xfId="0" applyFont="1" applyFill="1" applyBorder="1" applyAlignment="1">
      <alignment horizontal="center"/>
    </xf>
    <xf numFmtId="164" fontId="36" fillId="22" borderId="38" xfId="0" applyFont="1" applyFill="1" applyBorder="1" applyAlignment="1">
      <alignment horizontal="center"/>
    </xf>
    <xf numFmtId="164" fontId="37" fillId="22" borderId="10" xfId="0" applyFont="1" applyFill="1" applyBorder="1" applyAlignment="1">
      <alignment horizontal="center"/>
    </xf>
    <xf numFmtId="164" fontId="36" fillId="22" borderId="10" xfId="0" applyFont="1" applyFill="1" applyBorder="1" applyAlignment="1">
      <alignment horizontal="center"/>
    </xf>
    <xf numFmtId="164" fontId="35" fillId="4" borderId="15" xfId="0" applyFont="1" applyFill="1" applyBorder="1" applyAlignment="1">
      <alignment horizontal="center"/>
    </xf>
    <xf numFmtId="164" fontId="38" fillId="0" borderId="15" xfId="0" applyFont="1" applyBorder="1" applyAlignment="1">
      <alignment/>
    </xf>
    <xf numFmtId="164" fontId="38" fillId="0" borderId="15" xfId="0" applyFont="1" applyBorder="1" applyAlignment="1">
      <alignment horizontal="center"/>
    </xf>
    <xf numFmtId="170" fontId="38" fillId="0" borderId="15" xfId="0" applyNumberFormat="1" applyFont="1" applyBorder="1" applyAlignment="1">
      <alignment horizontal="center"/>
    </xf>
    <xf numFmtId="168" fontId="38" fillId="24" borderId="15" xfId="0" applyNumberFormat="1" applyFont="1" applyFill="1" applyBorder="1" applyAlignment="1">
      <alignment horizontal="center"/>
    </xf>
    <xf numFmtId="164" fontId="38" fillId="0" borderId="15" xfId="0" applyFont="1" applyFill="1" applyBorder="1" applyAlignment="1">
      <alignment/>
    </xf>
    <xf numFmtId="164" fontId="38" fillId="24" borderId="15" xfId="0" applyFont="1" applyFill="1" applyBorder="1" applyAlignment="1">
      <alignment horizontal="center"/>
    </xf>
    <xf numFmtId="164" fontId="38" fillId="0" borderId="34" xfId="0" applyFont="1" applyBorder="1" applyAlignment="1">
      <alignment horizontal="center"/>
    </xf>
    <xf numFmtId="164" fontId="39" fillId="0" borderId="15" xfId="0" applyFont="1" applyBorder="1" applyAlignment="1">
      <alignment horizontal="center" vertical="top" wrapText="1"/>
    </xf>
    <xf numFmtId="164" fontId="38" fillId="0" borderId="39" xfId="0" applyFont="1" applyBorder="1" applyAlignment="1">
      <alignment horizontal="center"/>
    </xf>
    <xf numFmtId="164" fontId="0" fillId="0" borderId="15" xfId="0" applyFont="1" applyBorder="1" applyAlignment="1">
      <alignment horizontal="center"/>
    </xf>
    <xf numFmtId="164" fontId="38" fillId="0" borderId="36" xfId="0" applyFont="1" applyBorder="1" applyAlignment="1">
      <alignment horizontal="center"/>
    </xf>
    <xf numFmtId="164" fontId="40" fillId="0" borderId="0" xfId="0" applyFont="1" applyFill="1" applyBorder="1" applyAlignment="1">
      <alignment horizontal="center"/>
    </xf>
    <xf numFmtId="164" fontId="0" fillId="0" borderId="0" xfId="0" applyFont="1" applyBorder="1" applyAlignment="1">
      <alignment/>
    </xf>
    <xf numFmtId="164" fontId="24" fillId="0" borderId="0" xfId="0" applyFont="1" applyBorder="1" applyAlignment="1">
      <alignment horizontal="center" vertical="center"/>
    </xf>
    <xf numFmtId="164" fontId="0" fillId="0" borderId="0" xfId="0" applyFont="1" applyBorder="1" applyAlignment="1">
      <alignment vertical="center"/>
    </xf>
    <xf numFmtId="164" fontId="29" fillId="0" borderId="0" xfId="0" applyFont="1" applyBorder="1" applyAlignment="1">
      <alignment vertical="top" wrapText="1"/>
    </xf>
    <xf numFmtId="164" fontId="29" fillId="0" borderId="0" xfId="0" applyFont="1" applyBorder="1" applyAlignment="1">
      <alignment horizontal="right" vertical="top" wrapText="1"/>
    </xf>
    <xf numFmtId="164" fontId="26" fillId="0" borderId="40" xfId="0" applyFont="1" applyBorder="1" applyAlignment="1">
      <alignment horizontal="center" vertical="center" wrapText="1"/>
    </xf>
    <xf numFmtId="164" fontId="26" fillId="0" borderId="41" xfId="0" applyFont="1" applyBorder="1" applyAlignment="1">
      <alignment horizontal="center" vertical="center" wrapText="1"/>
    </xf>
    <xf numFmtId="164" fontId="25" fillId="0" borderId="0" xfId="0" applyFont="1" applyBorder="1" applyAlignment="1">
      <alignment vertical="center"/>
    </xf>
    <xf numFmtId="164" fontId="26" fillId="0" borderId="11" xfId="0" applyFont="1" applyBorder="1" applyAlignment="1">
      <alignment horizontal="center" vertical="center" wrapText="1"/>
    </xf>
    <xf numFmtId="164" fontId="26" fillId="0" borderId="12" xfId="0" applyFont="1" applyBorder="1" applyAlignment="1">
      <alignment horizontal="center" vertical="center" wrapText="1"/>
    </xf>
    <xf numFmtId="164" fontId="26" fillId="0" borderId="13" xfId="0" applyFont="1" applyBorder="1" applyAlignment="1">
      <alignment horizontal="center" vertical="center" wrapText="1"/>
    </xf>
    <xf numFmtId="164" fontId="26" fillId="0" borderId="0" xfId="0" applyFont="1" applyBorder="1" applyAlignment="1">
      <alignment vertical="center" wrapText="1"/>
    </xf>
    <xf numFmtId="164" fontId="41" fillId="0" borderId="42" xfId="0" applyFont="1" applyBorder="1" applyAlignment="1">
      <alignment vertical="center" wrapText="1"/>
    </xf>
    <xf numFmtId="168" fontId="41" fillId="0" borderId="43" xfId="0" applyNumberFormat="1" applyFont="1" applyBorder="1" applyAlignment="1">
      <alignment horizontal="center" vertical="center" wrapText="1"/>
    </xf>
    <xf numFmtId="164" fontId="26" fillId="0" borderId="16" xfId="0" applyFont="1" applyBorder="1" applyAlignment="1">
      <alignment vertical="center" wrapText="1"/>
    </xf>
    <xf numFmtId="164" fontId="26" fillId="0" borderId="15" xfId="0" applyFont="1" applyBorder="1" applyAlignment="1">
      <alignment horizontal="center" vertical="center" wrapText="1"/>
    </xf>
    <xf numFmtId="168" fontId="26" fillId="0" borderId="17" xfId="0" applyNumberFormat="1" applyFont="1" applyBorder="1" applyAlignment="1">
      <alignment horizontal="center" vertical="center" wrapText="1"/>
    </xf>
    <xf numFmtId="164" fontId="41" fillId="0" borderId="16" xfId="0" applyFont="1" applyBorder="1" applyAlignment="1">
      <alignment vertical="center" wrapText="1"/>
    </xf>
    <xf numFmtId="168" fontId="41" fillId="0" borderId="17" xfId="0" applyNumberFormat="1" applyFont="1" applyBorder="1" applyAlignment="1">
      <alignment horizontal="center" vertical="center" wrapText="1"/>
    </xf>
    <xf numFmtId="164" fontId="26" fillId="0" borderId="0" xfId="0" applyFont="1" applyBorder="1" applyAlignment="1">
      <alignment horizontal="center" vertical="center" wrapText="1"/>
    </xf>
    <xf numFmtId="164" fontId="26" fillId="0" borderId="0" xfId="0" applyFont="1" applyBorder="1" applyAlignment="1">
      <alignment horizontal="center" vertical="top" wrapText="1"/>
    </xf>
    <xf numFmtId="164" fontId="41" fillId="0" borderId="25" xfId="0" applyFont="1" applyBorder="1" applyAlignment="1">
      <alignment vertical="center" wrapText="1"/>
    </xf>
    <xf numFmtId="168" fontId="41" fillId="0" borderId="27" xfId="0" applyNumberFormat="1" applyFont="1" applyBorder="1" applyAlignment="1">
      <alignment horizontal="center" vertical="center" wrapText="1"/>
    </xf>
    <xf numFmtId="168" fontId="26" fillId="0" borderId="0" xfId="0" applyNumberFormat="1" applyFont="1" applyBorder="1" applyAlignment="1">
      <alignment horizontal="center" vertical="center" wrapText="1"/>
    </xf>
    <xf numFmtId="164" fontId="41" fillId="0" borderId="11" xfId="0" applyFont="1" applyBorder="1" applyAlignment="1">
      <alignment vertical="center" wrapText="1"/>
    </xf>
    <xf numFmtId="168" fontId="41" fillId="0" borderId="13" xfId="0" applyNumberFormat="1" applyFont="1" applyBorder="1" applyAlignment="1">
      <alignment horizontal="center" vertical="center" wrapText="1"/>
    </xf>
    <xf numFmtId="164" fontId="26" fillId="0" borderId="15" xfId="0" applyFont="1" applyBorder="1" applyAlignment="1">
      <alignment horizontal="center" vertical="center"/>
    </xf>
    <xf numFmtId="167" fontId="28" fillId="0" borderId="44" xfId="0" applyNumberFormat="1" applyFont="1" applyBorder="1" applyAlignment="1">
      <alignment horizontal="right" wrapText="1"/>
    </xf>
    <xf numFmtId="164" fontId="26" fillId="0" borderId="16" xfId="0" applyFont="1" applyBorder="1" applyAlignment="1">
      <alignment horizontal="left" vertical="center" wrapText="1"/>
    </xf>
    <xf numFmtId="168" fontId="26" fillId="0" borderId="17" xfId="0" applyNumberFormat="1" applyFont="1" applyBorder="1" applyAlignment="1">
      <alignment horizontal="center" vertical="center"/>
    </xf>
    <xf numFmtId="164" fontId="28" fillId="0" borderId="44" xfId="0" applyFont="1" applyBorder="1" applyAlignment="1">
      <alignment horizontal="right" wrapText="1"/>
    </xf>
    <xf numFmtId="164" fontId="26" fillId="0" borderId="25" xfId="0" applyFont="1" applyBorder="1" applyAlignment="1">
      <alignment horizontal="left" vertical="center" wrapText="1"/>
    </xf>
    <xf numFmtId="164" fontId="26" fillId="0" borderId="26" xfId="0" applyFont="1" applyBorder="1" applyAlignment="1">
      <alignment horizontal="center" vertical="center"/>
    </xf>
    <xf numFmtId="168" fontId="26" fillId="0" borderId="27" xfId="0" applyNumberFormat="1" applyFont="1" applyBorder="1" applyAlignment="1">
      <alignment horizontal="center" vertical="center"/>
    </xf>
    <xf numFmtId="164" fontId="42" fillId="0" borderId="45" xfId="0" applyFont="1" applyFill="1" applyBorder="1" applyAlignment="1">
      <alignment horizontal="center" vertical="center" wrapText="1"/>
    </xf>
    <xf numFmtId="164" fontId="43" fillId="0" borderId="46" xfId="0" applyFont="1" applyBorder="1" applyAlignment="1">
      <alignment horizontal="center" vertical="center"/>
    </xf>
    <xf numFmtId="164" fontId="26" fillId="0" borderId="11" xfId="0" applyFont="1" applyBorder="1" applyAlignment="1">
      <alignment vertical="center" wrapText="1"/>
    </xf>
    <xf numFmtId="168" fontId="26" fillId="0" borderId="13" xfId="0" applyNumberFormat="1" applyFont="1" applyBorder="1" applyAlignment="1">
      <alignment horizontal="center" vertical="center" wrapText="1"/>
    </xf>
    <xf numFmtId="164" fontId="41" fillId="0" borderId="47" xfId="0" applyFont="1" applyBorder="1" applyAlignment="1">
      <alignment horizontal="center" vertical="center" wrapText="1"/>
    </xf>
    <xf numFmtId="164" fontId="26" fillId="0" borderId="48" xfId="0" applyFont="1" applyBorder="1" applyAlignment="1">
      <alignment horizontal="center" vertical="center" wrapText="1"/>
    </xf>
    <xf numFmtId="164" fontId="41" fillId="0" borderId="11" xfId="0" applyFont="1" applyBorder="1" applyAlignment="1">
      <alignment horizontal="left" vertical="center" wrapText="1"/>
    </xf>
    <xf numFmtId="164" fontId="41" fillId="0" borderId="16" xfId="0" applyFont="1" applyBorder="1" applyAlignment="1">
      <alignment horizontal="left" vertical="center" wrapText="1"/>
    </xf>
    <xf numFmtId="164" fontId="26" fillId="0" borderId="17" xfId="0" applyFont="1" applyBorder="1" applyAlignment="1">
      <alignment horizontal="center" vertical="center" wrapText="1"/>
    </xf>
    <xf numFmtId="164" fontId="26" fillId="0" borderId="25" xfId="0" applyFont="1" applyBorder="1" applyAlignment="1">
      <alignment horizontal="justify" vertical="center" wrapText="1"/>
    </xf>
    <xf numFmtId="168" fontId="26" fillId="0" borderId="27" xfId="0" applyNumberFormat="1" applyFont="1" applyBorder="1" applyAlignment="1">
      <alignment horizontal="center" vertical="center" wrapText="1"/>
    </xf>
    <xf numFmtId="164" fontId="43" fillId="0" borderId="0" xfId="0" applyFont="1" applyBorder="1" applyAlignment="1">
      <alignment vertical="center" wrapText="1"/>
    </xf>
    <xf numFmtId="164" fontId="26" fillId="0" borderId="27" xfId="0" applyFont="1" applyBorder="1" applyAlignment="1">
      <alignment horizontal="center" vertical="center" wrapText="1"/>
    </xf>
    <xf numFmtId="164" fontId="42" fillId="0" borderId="46" xfId="0" applyFont="1" applyFill="1" applyBorder="1" applyAlignment="1">
      <alignment horizontal="center" vertical="center" wrapText="1"/>
    </xf>
    <xf numFmtId="164" fontId="43" fillId="0" borderId="0" xfId="0" applyFont="1" applyBorder="1" applyAlignment="1">
      <alignment horizontal="center" vertical="center"/>
    </xf>
    <xf numFmtId="164" fontId="44" fillId="0" borderId="40" xfId="0" applyFont="1" applyBorder="1" applyAlignment="1">
      <alignment vertical="center" wrapText="1"/>
    </xf>
    <xf numFmtId="164" fontId="26" fillId="0" borderId="49" xfId="0" applyFont="1" applyBorder="1" applyAlignment="1">
      <alignment horizontal="center" vertical="center" wrapText="1"/>
    </xf>
    <xf numFmtId="164" fontId="26" fillId="0" borderId="42" xfId="0" applyFont="1" applyBorder="1" applyAlignment="1">
      <alignment vertical="center" wrapText="1"/>
    </xf>
    <xf numFmtId="168" fontId="26" fillId="0" borderId="43" xfId="0" applyNumberFormat="1" applyFont="1" applyBorder="1" applyAlignment="1">
      <alignment horizontal="center" vertical="center" wrapText="1"/>
    </xf>
    <xf numFmtId="164" fontId="26" fillId="0" borderId="42" xfId="0" applyFont="1" applyBorder="1" applyAlignment="1">
      <alignment horizontal="left" vertical="center" wrapText="1"/>
    </xf>
    <xf numFmtId="164" fontId="26" fillId="0" borderId="10" xfId="0" applyFont="1" applyBorder="1" applyAlignment="1">
      <alignment horizontal="center" vertical="center"/>
    </xf>
    <xf numFmtId="164" fontId="26" fillId="0" borderId="10" xfId="0" applyFont="1" applyBorder="1" applyAlignment="1">
      <alignment horizontal="center" vertical="center" wrapText="1"/>
    </xf>
    <xf numFmtId="164" fontId="26" fillId="0" borderId="43" xfId="0" applyFont="1" applyBorder="1" applyAlignment="1">
      <alignment horizontal="center" vertical="center" wrapText="1"/>
    </xf>
    <xf numFmtId="164" fontId="0" fillId="0" borderId="0" xfId="0" applyFont="1" applyBorder="1" applyAlignment="1">
      <alignment/>
    </xf>
    <xf numFmtId="164" fontId="26" fillId="0" borderId="25" xfId="0" applyFont="1" applyBorder="1" applyAlignment="1">
      <alignment vertical="center" wrapText="1"/>
    </xf>
    <xf numFmtId="164" fontId="26" fillId="0" borderId="15" xfId="0" applyFont="1" applyFill="1" applyBorder="1" applyAlignment="1">
      <alignment horizontal="center" vertical="center"/>
    </xf>
    <xf numFmtId="164" fontId="26" fillId="0" borderId="15" xfId="0" applyFont="1" applyFill="1" applyBorder="1" applyAlignment="1">
      <alignment horizontal="center" vertical="center" wrapText="1"/>
    </xf>
    <xf numFmtId="164" fontId="26" fillId="0" borderId="0" xfId="0" applyFont="1" applyBorder="1" applyAlignment="1">
      <alignment wrapText="1"/>
    </xf>
    <xf numFmtId="164" fontId="43" fillId="0" borderId="28" xfId="0" applyFont="1" applyBorder="1" applyAlignment="1">
      <alignment horizontal="justify" vertical="center" wrapText="1"/>
    </xf>
    <xf numFmtId="164" fontId="26" fillId="0" borderId="26" xfId="0" applyFont="1" applyFill="1" applyBorder="1" applyAlignment="1">
      <alignment horizontal="center" vertical="center"/>
    </xf>
    <xf numFmtId="164" fontId="26" fillId="0" borderId="26" xfId="0" applyFont="1" applyFill="1" applyBorder="1" applyAlignment="1">
      <alignment horizontal="center" vertical="center" wrapText="1"/>
    </xf>
    <xf numFmtId="164" fontId="26" fillId="0" borderId="0" xfId="0" applyFont="1" applyBorder="1" applyAlignment="1">
      <alignment horizontal="left" vertical="center" wrapText="1"/>
    </xf>
    <xf numFmtId="164" fontId="29" fillId="0" borderId="0" xfId="0" applyFont="1" applyBorder="1" applyAlignment="1">
      <alignment horizontal="center" vertical="top" wrapText="1"/>
    </xf>
    <xf numFmtId="164" fontId="45" fillId="0" borderId="0" xfId="0" applyFont="1" applyAlignment="1">
      <alignment/>
    </xf>
    <xf numFmtId="164" fontId="30" fillId="0" borderId="13" xfId="0" applyFont="1" applyBorder="1" applyAlignment="1">
      <alignment horizontal="center" vertical="center" wrapText="1"/>
    </xf>
    <xf numFmtId="164" fontId="24" fillId="0" borderId="0" xfId="0" applyFont="1" applyAlignment="1">
      <alignment horizontal="left"/>
    </xf>
    <xf numFmtId="164" fontId="30" fillId="0" borderId="47" xfId="0" applyFont="1" applyBorder="1" applyAlignment="1">
      <alignment horizontal="center" vertical="center" wrapText="1"/>
    </xf>
    <xf numFmtId="164" fontId="30" fillId="0" borderId="12" xfId="0" applyFont="1" applyBorder="1" applyAlignment="1">
      <alignment horizontal="center" vertical="center" wrapText="1"/>
    </xf>
    <xf numFmtId="164" fontId="30" fillId="0" borderId="35" xfId="0" applyFont="1" applyBorder="1" applyAlignment="1">
      <alignment horizontal="center" vertical="center" wrapText="1"/>
    </xf>
    <xf numFmtId="164" fontId="30" fillId="0" borderId="50" xfId="0" applyFont="1" applyBorder="1" applyAlignment="1">
      <alignment horizontal="center" vertical="center" wrapText="1"/>
    </xf>
    <xf numFmtId="164" fontId="44" fillId="0" borderId="11" xfId="0" applyFont="1" applyBorder="1" applyAlignment="1">
      <alignment horizontal="left" vertical="center" wrapText="1"/>
    </xf>
    <xf numFmtId="168" fontId="26" fillId="0" borderId="12" xfId="0" applyNumberFormat="1" applyFont="1" applyBorder="1" applyAlignment="1">
      <alignment horizontal="center" vertical="center" wrapText="1"/>
    </xf>
    <xf numFmtId="164" fontId="44" fillId="0" borderId="16" xfId="0" applyFont="1" applyBorder="1" applyAlignment="1">
      <alignment horizontal="left" vertical="top" wrapText="1"/>
    </xf>
    <xf numFmtId="168" fontId="26" fillId="0" borderId="15" xfId="0" applyNumberFormat="1" applyFont="1" applyBorder="1" applyAlignment="1">
      <alignment horizontal="center" vertical="center" wrapText="1"/>
    </xf>
    <xf numFmtId="164" fontId="44" fillId="0" borderId="16" xfId="0" applyFont="1" applyBorder="1" applyAlignment="1">
      <alignment horizontal="left" wrapText="1"/>
    </xf>
    <xf numFmtId="164" fontId="44" fillId="0" borderId="25" xfId="0" applyFont="1" applyBorder="1" applyAlignment="1">
      <alignment horizontal="left" wrapText="1"/>
    </xf>
    <xf numFmtId="164" fontId="26" fillId="0" borderId="26" xfId="0" applyFont="1" applyBorder="1" applyAlignment="1">
      <alignment horizontal="center" vertical="center" wrapText="1"/>
    </xf>
    <xf numFmtId="168" fontId="26" fillId="0" borderId="26" xfId="0" applyNumberFormat="1" applyFont="1" applyBorder="1" applyAlignment="1">
      <alignment horizontal="center" vertical="center" wrapText="1"/>
    </xf>
    <xf numFmtId="164" fontId="24" fillId="0" borderId="51" xfId="0" applyFont="1" applyBorder="1" applyAlignment="1">
      <alignment horizontal="left"/>
    </xf>
    <xf numFmtId="164" fontId="30" fillId="0" borderId="42" xfId="0" applyFont="1" applyBorder="1" applyAlignment="1">
      <alignment horizontal="center" wrapText="1"/>
    </xf>
    <xf numFmtId="164" fontId="30" fillId="0" borderId="10" xfId="0" applyFont="1" applyBorder="1" applyAlignment="1">
      <alignment horizontal="center" wrapText="1"/>
    </xf>
    <xf numFmtId="164" fontId="30" fillId="0" borderId="43" xfId="0" applyFont="1" applyBorder="1" applyAlignment="1">
      <alignment horizontal="center" wrapText="1"/>
    </xf>
    <xf numFmtId="164" fontId="30" fillId="0" borderId="25" xfId="0" applyFont="1" applyBorder="1" applyAlignment="1">
      <alignment horizontal="center" vertical="center" wrapText="1"/>
    </xf>
    <xf numFmtId="164" fontId="30" fillId="0" borderId="26" xfId="0" applyFont="1" applyBorder="1" applyAlignment="1">
      <alignment horizontal="center" vertical="center" wrapText="1"/>
    </xf>
    <xf numFmtId="164" fontId="30" fillId="0" borderId="27" xfId="0" applyFont="1" applyBorder="1" applyAlignment="1">
      <alignment horizontal="center" vertical="center" wrapText="1"/>
    </xf>
    <xf numFmtId="164" fontId="43" fillId="0" borderId="21" xfId="0" applyFont="1" applyBorder="1" applyAlignment="1">
      <alignment horizontal="center" wrapText="1"/>
    </xf>
    <xf numFmtId="164" fontId="44" fillId="0" borderId="16" xfId="0" applyFont="1" applyBorder="1" applyAlignment="1">
      <alignment wrapText="1"/>
    </xf>
    <xf numFmtId="164" fontId="26" fillId="0" borderId="23" xfId="0" applyFont="1" applyBorder="1" applyAlignment="1">
      <alignment wrapText="1"/>
    </xf>
    <xf numFmtId="171" fontId="44" fillId="0" borderId="16" xfId="0" applyNumberFormat="1" applyFont="1" applyBorder="1" applyAlignment="1">
      <alignment horizontal="left" wrapText="1"/>
    </xf>
    <xf numFmtId="164" fontId="26" fillId="0" borderId="34" xfId="0" applyFont="1" applyBorder="1" applyAlignment="1">
      <alignment wrapText="1"/>
    </xf>
    <xf numFmtId="164" fontId="26" fillId="0" borderId="15" xfId="0" applyFont="1" applyBorder="1" applyAlignment="1">
      <alignment horizontal="center" wrapText="1"/>
    </xf>
    <xf numFmtId="172" fontId="26" fillId="0" borderId="15" xfId="0" applyNumberFormat="1" applyFont="1" applyBorder="1" applyAlignment="1">
      <alignment horizontal="center" wrapText="1"/>
    </xf>
    <xf numFmtId="164" fontId="44" fillId="0" borderId="52" xfId="0" applyFont="1" applyBorder="1" applyAlignment="1">
      <alignment wrapText="1"/>
    </xf>
    <xf numFmtId="168" fontId="26" fillId="0" borderId="10" xfId="0" applyNumberFormat="1" applyFont="1" applyBorder="1" applyAlignment="1">
      <alignment horizontal="center" vertical="center" wrapText="1"/>
    </xf>
    <xf numFmtId="168" fontId="26" fillId="0" borderId="23" xfId="0" applyNumberFormat="1" applyFont="1" applyBorder="1" applyAlignment="1">
      <alignment horizontal="center" vertical="center" wrapText="1"/>
    </xf>
    <xf numFmtId="164" fontId="43" fillId="0" borderId="19" xfId="0" applyFont="1" applyBorder="1" applyAlignment="1">
      <alignment horizontal="center" wrapText="1"/>
    </xf>
    <xf numFmtId="173" fontId="26" fillId="0" borderId="15" xfId="0" applyNumberFormat="1" applyFont="1" applyBorder="1" applyAlignment="1">
      <alignment horizontal="center" vertical="center" wrapText="1"/>
    </xf>
    <xf numFmtId="172" fontId="26" fillId="0" borderId="15" xfId="0" applyNumberFormat="1" applyFont="1" applyBorder="1" applyAlignment="1">
      <alignment horizontal="center" vertical="center" wrapText="1"/>
    </xf>
    <xf numFmtId="164" fontId="44" fillId="0" borderId="25" xfId="0" applyFont="1" applyBorder="1" applyAlignment="1">
      <alignment wrapText="1"/>
    </xf>
    <xf numFmtId="164" fontId="26" fillId="0" borderId="30" xfId="0" applyFont="1" applyBorder="1" applyAlignment="1">
      <alignment wrapText="1"/>
    </xf>
    <xf numFmtId="164" fontId="44" fillId="0" borderId="28" xfId="0" applyFont="1" applyBorder="1" applyAlignment="1">
      <alignment wrapText="1"/>
    </xf>
    <xf numFmtId="167" fontId="26" fillId="0" borderId="0" xfId="0" applyNumberFormat="1" applyFont="1" applyBorder="1" applyAlignment="1">
      <alignment horizontal="center" vertical="center" wrapText="1"/>
    </xf>
    <xf numFmtId="164" fontId="47" fillId="0" borderId="0" xfId="0" applyFont="1" applyFill="1" applyBorder="1" applyAlignment="1">
      <alignment horizontal="left" wrapText="1"/>
    </xf>
    <xf numFmtId="164" fontId="39" fillId="0" borderId="0" xfId="0" applyFont="1" applyBorder="1" applyAlignment="1">
      <alignment/>
    </xf>
    <xf numFmtId="164" fontId="48" fillId="0" borderId="0" xfId="0" applyFont="1" applyBorder="1" applyAlignment="1">
      <alignment/>
    </xf>
    <xf numFmtId="164" fontId="24" fillId="0" borderId="0" xfId="0" applyFont="1" applyBorder="1" applyAlignment="1">
      <alignment horizontal="center"/>
    </xf>
    <xf numFmtId="164" fontId="24" fillId="0" borderId="46" xfId="0" applyFont="1" applyBorder="1" applyAlignment="1">
      <alignment horizontal="center"/>
    </xf>
    <xf numFmtId="164" fontId="26" fillId="0" borderId="11" xfId="0" applyFont="1" applyBorder="1" applyAlignment="1">
      <alignment horizontal="center" vertical="center"/>
    </xf>
    <xf numFmtId="164" fontId="26" fillId="0" borderId="16" xfId="0" applyFont="1" applyBorder="1" applyAlignment="1">
      <alignment horizontal="left"/>
    </xf>
    <xf numFmtId="164" fontId="26" fillId="0" borderId="25" xfId="0" applyFont="1" applyBorder="1" applyAlignment="1">
      <alignment horizontal="left"/>
    </xf>
    <xf numFmtId="164" fontId="49" fillId="0" borderId="51" xfId="0" applyFont="1" applyBorder="1" applyAlignment="1">
      <alignment horizontal="justify" wrapText="1"/>
    </xf>
    <xf numFmtId="169" fontId="26" fillId="0" borderId="16" xfId="15" applyNumberFormat="1" applyFont="1" applyFill="1" applyBorder="1" applyAlignment="1" applyProtection="1">
      <alignment horizontal="left" vertical="center"/>
      <protection/>
    </xf>
    <xf numFmtId="174" fontId="26" fillId="0" borderId="15" xfId="0" applyNumberFormat="1" applyFont="1" applyFill="1" applyBorder="1" applyAlignment="1">
      <alignment horizontal="center" vertical="center"/>
    </xf>
    <xf numFmtId="174" fontId="26" fillId="0" borderId="15" xfId="15" applyNumberFormat="1" applyFont="1" applyFill="1" applyBorder="1" applyAlignment="1" applyProtection="1">
      <alignment horizontal="center" vertical="center"/>
      <protection/>
    </xf>
    <xf numFmtId="168" fontId="26" fillId="0" borderId="17" xfId="0" applyNumberFormat="1" applyFont="1" applyFill="1" applyBorder="1" applyAlignment="1">
      <alignment horizontal="center" vertical="center"/>
    </xf>
    <xf numFmtId="164" fontId="26" fillId="0" borderId="26" xfId="0" applyFont="1" applyBorder="1" applyAlignment="1">
      <alignment horizontal="center"/>
    </xf>
    <xf numFmtId="164" fontId="26" fillId="0" borderId="21" xfId="0" applyFont="1" applyBorder="1" applyAlignment="1">
      <alignment horizontal="center"/>
    </xf>
    <xf numFmtId="169" fontId="26" fillId="0" borderId="25" xfId="15" applyNumberFormat="1" applyFont="1" applyFill="1" applyBorder="1" applyAlignment="1" applyProtection="1">
      <alignment horizontal="left" vertical="center"/>
      <protection/>
    </xf>
    <xf numFmtId="174" fontId="26" fillId="0" borderId="26" xfId="0" applyNumberFormat="1" applyFont="1" applyFill="1" applyBorder="1" applyAlignment="1">
      <alignment horizontal="center" vertical="center"/>
    </xf>
    <xf numFmtId="174" fontId="26" fillId="0" borderId="26" xfId="15" applyNumberFormat="1" applyFont="1" applyFill="1" applyBorder="1" applyAlignment="1" applyProtection="1">
      <alignment horizontal="center" vertical="center"/>
      <protection/>
    </xf>
    <xf numFmtId="168" fontId="26" fillId="0" borderId="27" xfId="0" applyNumberFormat="1" applyFont="1" applyFill="1" applyBorder="1" applyAlignment="1">
      <alignment horizontal="center" vertical="center"/>
    </xf>
    <xf numFmtId="164" fontId="26" fillId="0" borderId="29" xfId="0" applyFont="1" applyBorder="1" applyAlignment="1">
      <alignment horizontal="center"/>
    </xf>
    <xf numFmtId="167" fontId="26" fillId="0" borderId="0" xfId="0" applyNumberFormat="1" applyFont="1" applyBorder="1" applyAlignment="1">
      <alignment vertical="center" wrapText="1"/>
    </xf>
    <xf numFmtId="164" fontId="40" fillId="0" borderId="46" xfId="0" applyFont="1" applyBorder="1" applyAlignment="1">
      <alignment horizontal="center" vertical="center" wrapText="1"/>
    </xf>
    <xf numFmtId="164" fontId="50" fillId="0" borderId="16" xfId="0" applyFont="1" applyBorder="1" applyAlignment="1">
      <alignment wrapText="1"/>
    </xf>
    <xf numFmtId="164" fontId="50" fillId="0" borderId="15" xfId="0" applyFont="1" applyBorder="1" applyAlignment="1">
      <alignment horizontal="center" vertical="center" wrapText="1"/>
    </xf>
    <xf numFmtId="175" fontId="50" fillId="0" borderId="15" xfId="0" applyNumberFormat="1" applyFont="1" applyBorder="1" applyAlignment="1">
      <alignment horizontal="center" vertical="center" wrapText="1"/>
    </xf>
    <xf numFmtId="164" fontId="50" fillId="0" borderId="17" xfId="0" applyFont="1" applyBorder="1" applyAlignment="1">
      <alignment horizontal="center" vertical="center" wrapText="1"/>
    </xf>
    <xf numFmtId="175" fontId="50" fillId="0" borderId="26" xfId="0" applyNumberFormat="1" applyFont="1" applyBorder="1" applyAlignment="1">
      <alignment horizontal="center" vertical="center" wrapText="1"/>
    </xf>
    <xf numFmtId="164" fontId="50" fillId="0" borderId="25" xfId="0" applyFont="1" applyBorder="1" applyAlignment="1">
      <alignment wrapText="1"/>
    </xf>
    <xf numFmtId="164" fontId="50" fillId="0" borderId="26" xfId="0" applyFont="1" applyBorder="1" applyAlignment="1">
      <alignment horizontal="center" vertical="center" wrapText="1"/>
    </xf>
    <xf numFmtId="164" fontId="50" fillId="0" borderId="27" xfId="0" applyFont="1" applyBorder="1" applyAlignment="1">
      <alignment horizontal="center" vertical="center" wrapText="1"/>
    </xf>
    <xf numFmtId="164" fontId="51" fillId="0" borderId="28" xfId="0" applyFont="1" applyBorder="1" applyAlignment="1">
      <alignment horizontal="center" vertical="top" wrapText="1"/>
    </xf>
    <xf numFmtId="164" fontId="24" fillId="0" borderId="28" xfId="0" applyFont="1" applyBorder="1" applyAlignment="1">
      <alignment horizontal="left" vertical="top" wrapText="1"/>
    </xf>
    <xf numFmtId="164" fontId="51" fillId="0" borderId="0" xfId="0" applyFont="1" applyFill="1" applyBorder="1" applyAlignment="1">
      <alignment horizontal="center" vertical="top" wrapText="1"/>
    </xf>
    <xf numFmtId="164" fontId="24" fillId="0" borderId="0" xfId="0" applyFont="1" applyBorder="1" applyAlignment="1">
      <alignment horizontal="left" vertical="top" wrapText="1"/>
    </xf>
    <xf numFmtId="164" fontId="51" fillId="0" borderId="0" xfId="0" applyFont="1" applyBorder="1" applyAlignment="1">
      <alignment horizontal="center" vertical="top" wrapText="1"/>
    </xf>
    <xf numFmtId="164" fontId="26" fillId="0" borderId="0" xfId="0" applyFont="1" applyBorder="1" applyAlignment="1">
      <alignment vertical="center"/>
    </xf>
    <xf numFmtId="164" fontId="26" fillId="0" borderId="0" xfId="0" applyFont="1" applyBorder="1" applyAlignment="1">
      <alignment vertical="top" wrapText="1"/>
    </xf>
    <xf numFmtId="176" fontId="26" fillId="0" borderId="0" xfId="0" applyNumberFormat="1" applyFont="1" applyBorder="1" applyAlignment="1">
      <alignment horizontal="center" vertical="top" wrapText="1"/>
    </xf>
    <xf numFmtId="164" fontId="52" fillId="0" borderId="0" xfId="0" applyFont="1" applyBorder="1" applyAlignment="1">
      <alignment horizontal="center" vertical="center" wrapText="1"/>
    </xf>
    <xf numFmtId="167" fontId="52" fillId="0" borderId="0" xfId="0" applyNumberFormat="1" applyFont="1" applyBorder="1" applyAlignment="1">
      <alignment horizontal="center" vertical="center" wrapText="1"/>
    </xf>
    <xf numFmtId="164" fontId="53" fillId="0" borderId="0" xfId="0" applyFont="1" applyBorder="1" applyAlignment="1">
      <alignment vertical="top" wrapText="1"/>
    </xf>
    <xf numFmtId="164" fontId="53" fillId="0" borderId="0" xfId="0" applyFont="1" applyBorder="1" applyAlignment="1">
      <alignment horizontal="center" vertical="top" wrapText="1"/>
    </xf>
    <xf numFmtId="164" fontId="54" fillId="0" borderId="0" xfId="0" applyFont="1" applyBorder="1" applyAlignment="1">
      <alignment horizontal="center"/>
    </xf>
    <xf numFmtId="164" fontId="26" fillId="0" borderId="40" xfId="0" applyFont="1" applyBorder="1" applyAlignment="1">
      <alignment horizontal="center" vertical="center"/>
    </xf>
    <xf numFmtId="164" fontId="0" fillId="0" borderId="28" xfId="0" applyFont="1" applyBorder="1" applyAlignment="1">
      <alignment vertical="center"/>
    </xf>
    <xf numFmtId="167" fontId="29" fillId="0" borderId="0" xfId="0" applyNumberFormat="1" applyFont="1" applyBorder="1" applyAlignment="1">
      <alignment vertical="top" wrapText="1"/>
    </xf>
    <xf numFmtId="164" fontId="0" fillId="0" borderId="46" xfId="0" applyFont="1" applyBorder="1" applyAlignment="1">
      <alignment vertical="center"/>
    </xf>
    <xf numFmtId="164" fontId="26" fillId="0" borderId="0" xfId="0" applyFont="1" applyAlignment="1">
      <alignment vertical="center"/>
    </xf>
    <xf numFmtId="164" fontId="26" fillId="0" borderId="0" xfId="0" applyFont="1" applyAlignment="1">
      <alignment horizontal="center" vertical="center"/>
    </xf>
    <xf numFmtId="164" fontId="0" fillId="0" borderId="0" xfId="0" applyFont="1" applyAlignment="1">
      <alignment vertical="center"/>
    </xf>
    <xf numFmtId="169" fontId="26" fillId="0" borderId="11" xfId="15" applyNumberFormat="1" applyFont="1" applyFill="1" applyBorder="1" applyAlignment="1" applyProtection="1">
      <alignment horizontal="left" vertical="center"/>
      <protection/>
    </xf>
    <xf numFmtId="174" fontId="26" fillId="0" borderId="12" xfId="0" applyNumberFormat="1" applyFont="1" applyFill="1" applyBorder="1" applyAlignment="1">
      <alignment horizontal="center" vertical="center"/>
    </xf>
    <xf numFmtId="174" fontId="26" fillId="0" borderId="12" xfId="15" applyNumberFormat="1" applyFont="1" applyFill="1" applyBorder="1" applyAlignment="1" applyProtection="1">
      <alignment horizontal="center" vertical="center"/>
      <protection/>
    </xf>
    <xf numFmtId="168" fontId="41" fillId="0" borderId="13" xfId="0" applyNumberFormat="1" applyFont="1" applyFill="1" applyBorder="1" applyAlignment="1">
      <alignment horizontal="center" vertical="center"/>
    </xf>
    <xf numFmtId="169" fontId="26" fillId="0" borderId="12" xfId="15" applyNumberFormat="1" applyFont="1" applyFill="1" applyBorder="1" applyAlignment="1" applyProtection="1">
      <alignment horizontal="center" vertical="center"/>
      <protection/>
    </xf>
    <xf numFmtId="170" fontId="26" fillId="0" borderId="15" xfId="15" applyNumberFormat="1" applyFont="1" applyFill="1" applyBorder="1" applyAlignment="1" applyProtection="1">
      <alignment horizontal="center" vertical="center"/>
      <protection/>
    </xf>
    <xf numFmtId="168" fontId="41" fillId="0" borderId="17" xfId="0" applyNumberFormat="1" applyFont="1" applyFill="1" applyBorder="1" applyAlignment="1">
      <alignment horizontal="center" vertical="center"/>
    </xf>
    <xf numFmtId="169" fontId="26" fillId="0" borderId="15" xfId="15" applyNumberFormat="1" applyFont="1" applyFill="1" applyBorder="1" applyAlignment="1" applyProtection="1">
      <alignment horizontal="center" vertical="center"/>
      <protection/>
    </xf>
    <xf numFmtId="169" fontId="26" fillId="0" borderId="53" xfId="0" applyNumberFormat="1" applyFont="1" applyBorder="1" applyAlignment="1">
      <alignment horizontal="center" vertical="center"/>
    </xf>
    <xf numFmtId="169" fontId="26" fillId="0" borderId="0" xfId="0" applyNumberFormat="1" applyFont="1" applyBorder="1" applyAlignment="1">
      <alignment vertical="center"/>
    </xf>
    <xf numFmtId="169" fontId="26" fillId="0" borderId="0" xfId="0" applyNumberFormat="1" applyFont="1" applyBorder="1" applyAlignment="1">
      <alignment horizontal="center" vertical="center"/>
    </xf>
    <xf numFmtId="169" fontId="26" fillId="0" borderId="0" xfId="15" applyNumberFormat="1" applyFont="1" applyFill="1" applyBorder="1" applyAlignment="1" applyProtection="1">
      <alignment vertical="center"/>
      <protection/>
    </xf>
    <xf numFmtId="169" fontId="26" fillId="0" borderId="0" xfId="15" applyNumberFormat="1" applyFont="1" applyFill="1" applyBorder="1" applyAlignment="1" applyProtection="1">
      <alignment horizontal="center" vertical="center"/>
      <protection/>
    </xf>
    <xf numFmtId="169" fontId="44" fillId="0" borderId="0" xfId="15" applyNumberFormat="1" applyFont="1" applyFill="1" applyBorder="1" applyAlignment="1" applyProtection="1">
      <alignment horizontal="left" vertical="center"/>
      <protection/>
    </xf>
    <xf numFmtId="169" fontId="44" fillId="0" borderId="0" xfId="0" applyNumberFormat="1" applyFont="1" applyFill="1" applyBorder="1" applyAlignment="1">
      <alignment vertical="center"/>
    </xf>
    <xf numFmtId="169" fontId="55" fillId="0" borderId="39" xfId="0" applyNumberFormat="1" applyFont="1" applyFill="1" applyBorder="1" applyAlignment="1">
      <alignment horizontal="center" vertical="center"/>
    </xf>
    <xf numFmtId="164" fontId="26" fillId="0" borderId="22" xfId="0" applyFont="1" applyBorder="1" applyAlignment="1">
      <alignment horizontal="center" vertical="center" wrapText="1"/>
    </xf>
    <xf numFmtId="164" fontId="29" fillId="0" borderId="28" xfId="0" applyFont="1" applyBorder="1" applyAlignment="1">
      <alignment vertical="center" wrapText="1"/>
    </xf>
    <xf numFmtId="164" fontId="26" fillId="0" borderId="24" xfId="0" applyFont="1" applyBorder="1" applyAlignment="1">
      <alignment horizontal="center" vertical="center" wrapText="1"/>
    </xf>
    <xf numFmtId="164" fontId="29" fillId="0" borderId="0" xfId="0" applyFont="1" applyBorder="1" applyAlignment="1">
      <alignment vertical="center" wrapText="1"/>
    </xf>
    <xf numFmtId="164" fontId="26" fillId="0" borderId="31" xfId="0" applyFont="1" applyBorder="1" applyAlignment="1">
      <alignment horizontal="center" vertical="center" wrapText="1"/>
    </xf>
    <xf numFmtId="164" fontId="29" fillId="0" borderId="46" xfId="0" applyFont="1" applyBorder="1" applyAlignment="1">
      <alignment vertical="center" wrapText="1"/>
    </xf>
    <xf numFmtId="164" fontId="26" fillId="0" borderId="0" xfId="0" applyFont="1" applyBorder="1" applyAlignment="1">
      <alignment horizontal="center" wrapText="1"/>
    </xf>
    <xf numFmtId="167" fontId="26" fillId="0" borderId="0" xfId="0" applyNumberFormat="1" applyFont="1" applyBorder="1" applyAlignment="1">
      <alignment wrapText="1"/>
    </xf>
    <xf numFmtId="164" fontId="29" fillId="0" borderId="0" xfId="0" applyFont="1" applyBorder="1" applyAlignment="1">
      <alignment wrapText="1"/>
    </xf>
    <xf numFmtId="167" fontId="27" fillId="0" borderId="0" xfId="0" applyNumberFormat="1" applyFont="1" applyBorder="1" applyAlignment="1">
      <alignment wrapText="1"/>
    </xf>
    <xf numFmtId="164" fontId="43" fillId="0" borderId="0" xfId="0" applyFont="1" applyBorder="1" applyAlignment="1">
      <alignment horizontal="center"/>
    </xf>
    <xf numFmtId="164" fontId="29" fillId="0" borderId="54" xfId="0" applyFont="1" applyBorder="1" applyAlignment="1">
      <alignment wrapText="1"/>
    </xf>
    <xf numFmtId="164" fontId="26" fillId="0" borderId="40" xfId="0" applyFont="1" applyBorder="1" applyAlignment="1">
      <alignment horizontal="center" vertical="top" wrapText="1"/>
    </xf>
    <xf numFmtId="164" fontId="26" fillId="0" borderId="49" xfId="0" applyFont="1" applyBorder="1" applyAlignment="1">
      <alignment horizontal="center" vertical="top" wrapText="1"/>
    </xf>
    <xf numFmtId="164" fontId="29" fillId="0" borderId="55" xfId="0" applyFont="1" applyBorder="1" applyAlignment="1">
      <alignment wrapText="1"/>
    </xf>
    <xf numFmtId="164" fontId="26" fillId="0" borderId="16" xfId="0" applyFont="1" applyBorder="1" applyAlignment="1">
      <alignment vertical="top" wrapText="1"/>
    </xf>
    <xf numFmtId="164" fontId="26" fillId="0" borderId="15" xfId="0" applyFont="1" applyBorder="1" applyAlignment="1">
      <alignment horizontal="center" vertical="top" wrapText="1"/>
    </xf>
    <xf numFmtId="164" fontId="26" fillId="0" borderId="42" xfId="0" applyFont="1" applyBorder="1" applyAlignment="1">
      <alignment vertical="top" wrapText="1"/>
    </xf>
    <xf numFmtId="164" fontId="26" fillId="0" borderId="10" xfId="0" applyFont="1" applyBorder="1" applyAlignment="1">
      <alignment horizontal="center" vertical="top" wrapText="1"/>
    </xf>
    <xf numFmtId="164" fontId="29" fillId="0" borderId="56" xfId="0" applyFont="1" applyBorder="1" applyAlignment="1">
      <alignment wrapText="1"/>
    </xf>
    <xf numFmtId="169" fontId="26" fillId="0" borderId="42" xfId="0" applyNumberFormat="1" applyFont="1" applyBorder="1" applyAlignment="1">
      <alignment horizontal="center" vertical="center"/>
    </xf>
    <xf numFmtId="169" fontId="26" fillId="0" borderId="25" xfId="0" applyNumberFormat="1" applyFont="1" applyBorder="1" applyAlignment="1">
      <alignment horizontal="center" vertical="center"/>
    </xf>
    <xf numFmtId="168" fontId="26" fillId="0" borderId="27" xfId="15" applyNumberFormat="1" applyFont="1" applyFill="1" applyBorder="1" applyAlignment="1" applyProtection="1">
      <alignment horizontal="center" vertical="center"/>
      <protection/>
    </xf>
    <xf numFmtId="164" fontId="25" fillId="0" borderId="46" xfId="0" applyFont="1" applyBorder="1" applyAlignment="1">
      <alignment horizontal="center"/>
    </xf>
    <xf numFmtId="167" fontId="27" fillId="0" borderId="28" xfId="0" applyNumberFormat="1" applyFont="1" applyBorder="1" applyAlignment="1">
      <alignment wrapText="1"/>
    </xf>
    <xf numFmtId="167" fontId="27" fillId="0" borderId="57" xfId="0" applyNumberFormat="1" applyFont="1" applyBorder="1" applyAlignment="1">
      <alignment wrapText="1"/>
    </xf>
    <xf numFmtId="169" fontId="26" fillId="0" borderId="42" xfId="0" applyNumberFormat="1" applyFont="1" applyBorder="1" applyAlignment="1">
      <alignment vertical="center"/>
    </xf>
    <xf numFmtId="168" fontId="52" fillId="0" borderId="43" xfId="0" applyNumberFormat="1" applyFont="1" applyBorder="1" applyAlignment="1">
      <alignment horizontal="center" vertical="center" wrapText="1"/>
    </xf>
    <xf numFmtId="164" fontId="26" fillId="0" borderId="24" xfId="0" applyFont="1" applyBorder="1" applyAlignment="1">
      <alignment horizontal="center" vertical="top" wrapText="1"/>
    </xf>
    <xf numFmtId="176" fontId="26" fillId="0" borderId="15" xfId="0" applyNumberFormat="1" applyFont="1" applyBorder="1" applyAlignment="1">
      <alignment horizontal="center" vertical="top" wrapText="1"/>
    </xf>
    <xf numFmtId="168" fontId="52" fillId="0" borderId="17" xfId="0" applyNumberFormat="1" applyFont="1" applyBorder="1" applyAlignment="1">
      <alignment horizontal="center" vertical="center" wrapText="1"/>
    </xf>
    <xf numFmtId="169" fontId="26" fillId="0" borderId="16" xfId="0" applyNumberFormat="1" applyFont="1" applyBorder="1" applyAlignment="1">
      <alignment vertical="center"/>
    </xf>
    <xf numFmtId="168" fontId="26" fillId="0" borderId="17" xfId="15" applyNumberFormat="1" applyFont="1" applyFill="1" applyBorder="1" applyAlignment="1" applyProtection="1">
      <alignment horizontal="center" vertical="center"/>
      <protection/>
    </xf>
    <xf numFmtId="164" fontId="0" fillId="0" borderId="57" xfId="0" applyFont="1" applyBorder="1" applyAlignment="1">
      <alignment/>
    </xf>
    <xf numFmtId="168" fontId="52" fillId="0" borderId="27" xfId="0" applyNumberFormat="1" applyFont="1" applyBorder="1" applyAlignment="1">
      <alignment horizontal="center" vertical="center" wrapText="1"/>
    </xf>
    <xf numFmtId="164" fontId="0" fillId="0" borderId="58" xfId="0" applyFont="1" applyBorder="1" applyAlignment="1">
      <alignment/>
    </xf>
    <xf numFmtId="169" fontId="26" fillId="0" borderId="25" xfId="0" applyNumberFormat="1" applyFont="1" applyBorder="1" applyAlignment="1">
      <alignment vertical="center"/>
    </xf>
    <xf numFmtId="164" fontId="26" fillId="0" borderId="26" xfId="0" applyFont="1" applyBorder="1" applyAlignment="1">
      <alignment horizontal="center" vertical="top" wrapText="1"/>
    </xf>
    <xf numFmtId="164" fontId="26" fillId="0" borderId="35" xfId="0" applyFont="1" applyBorder="1" applyAlignment="1">
      <alignment vertical="center" wrapText="1"/>
    </xf>
    <xf numFmtId="164" fontId="57" fillId="0" borderId="0" xfId="0" applyFont="1" applyAlignment="1">
      <alignment wrapText="1"/>
    </xf>
    <xf numFmtId="172" fontId="26" fillId="0" borderId="26" xfId="0" applyNumberFormat="1" applyFont="1" applyBorder="1" applyAlignment="1">
      <alignment horizontal="center" vertical="center" wrapText="1"/>
    </xf>
    <xf numFmtId="164" fontId="58" fillId="0" borderId="11" xfId="0" applyFont="1" applyBorder="1" applyAlignment="1">
      <alignment horizontal="center" vertical="center"/>
    </xf>
    <xf numFmtId="164" fontId="26" fillId="0" borderId="12" xfId="0" applyFont="1" applyFill="1" applyBorder="1" applyAlignment="1">
      <alignment horizontal="center" vertical="center" wrapText="1"/>
    </xf>
    <xf numFmtId="164" fontId="26" fillId="0" borderId="13" xfId="0" applyFont="1" applyFill="1" applyBorder="1" applyAlignment="1">
      <alignment horizontal="center" vertical="center" wrapText="1"/>
    </xf>
    <xf numFmtId="164" fontId="26" fillId="0" borderId="16" xfId="0" applyFont="1" applyFill="1" applyBorder="1" applyAlignment="1">
      <alignment horizontal="left" vertical="center" wrapText="1"/>
    </xf>
    <xf numFmtId="168" fontId="26" fillId="0" borderId="17" xfId="0" applyNumberFormat="1" applyFont="1" applyFill="1" applyBorder="1" applyAlignment="1">
      <alignment horizontal="center" vertical="center" wrapText="1"/>
    </xf>
    <xf numFmtId="164" fontId="26" fillId="0" borderId="25" xfId="0" applyFont="1" applyFill="1" applyBorder="1" applyAlignment="1">
      <alignment horizontal="left" vertical="center" wrapText="1"/>
    </xf>
    <xf numFmtId="168" fontId="26" fillId="0" borderId="27" xfId="0" applyNumberFormat="1" applyFont="1" applyFill="1" applyBorder="1" applyAlignment="1">
      <alignment horizontal="center" vertical="center" wrapText="1"/>
    </xf>
    <xf numFmtId="164" fontId="26" fillId="0" borderId="0" xfId="0" applyFont="1" applyFill="1" applyBorder="1" applyAlignment="1">
      <alignment horizontal="center" vertical="center" wrapText="1"/>
    </xf>
    <xf numFmtId="164" fontId="25" fillId="0" borderId="46" xfId="0" applyFont="1" applyBorder="1" applyAlignment="1">
      <alignment horizontal="center" vertical="center"/>
    </xf>
    <xf numFmtId="164" fontId="25" fillId="0" borderId="0" xfId="0" applyFont="1" applyBorder="1" applyAlignment="1">
      <alignment horizontal="center" vertical="center" shrinkToFit="1"/>
    </xf>
    <xf numFmtId="164" fontId="26" fillId="0" borderId="16" xfId="0" applyFont="1" applyBorder="1" applyAlignment="1">
      <alignment horizontal="center" vertical="center" wrapText="1"/>
    </xf>
    <xf numFmtId="164" fontId="25" fillId="0" borderId="54" xfId="0" applyFont="1" applyBorder="1" applyAlignment="1">
      <alignment horizontal="center" vertical="center" wrapText="1"/>
    </xf>
    <xf numFmtId="164" fontId="26" fillId="0" borderId="11" xfId="0" applyFont="1" applyBorder="1" applyAlignment="1">
      <alignment horizontal="left" vertical="center" wrapText="1"/>
    </xf>
    <xf numFmtId="164" fontId="26" fillId="0" borderId="25" xfId="0" applyFont="1" applyBorder="1" applyAlignment="1">
      <alignment horizontal="center" vertical="center" wrapText="1"/>
    </xf>
    <xf numFmtId="164" fontId="59" fillId="0" borderId="45" xfId="0" applyFont="1" applyBorder="1" applyAlignment="1">
      <alignment horizontal="center" vertical="center" wrapText="1"/>
    </xf>
    <xf numFmtId="164" fontId="59" fillId="0" borderId="51" xfId="0" applyFont="1" applyBorder="1" applyAlignment="1">
      <alignment horizontal="center" vertical="center" wrapText="1"/>
    </xf>
    <xf numFmtId="164" fontId="59" fillId="0" borderId="59" xfId="0" applyFont="1" applyBorder="1" applyAlignment="1">
      <alignment horizontal="center" vertical="center" wrapText="1"/>
    </xf>
    <xf numFmtId="164" fontId="60" fillId="0" borderId="60" xfId="0" applyFont="1" applyBorder="1" applyAlignment="1">
      <alignment horizontal="left" vertical="center" wrapText="1"/>
    </xf>
    <xf numFmtId="164" fontId="60" fillId="0" borderId="21" xfId="0" applyFont="1" applyBorder="1" applyAlignment="1">
      <alignment horizontal="center" vertical="center" wrapText="1"/>
    </xf>
    <xf numFmtId="164" fontId="60" fillId="0" borderId="33" xfId="0" applyFont="1" applyBorder="1" applyAlignment="1">
      <alignment horizontal="left" vertical="center" wrapText="1"/>
    </xf>
    <xf numFmtId="164" fontId="60" fillId="0" borderId="61" xfId="0" applyFont="1" applyBorder="1" applyAlignment="1">
      <alignment horizontal="center" vertical="center" wrapText="1"/>
    </xf>
    <xf numFmtId="164" fontId="60" fillId="0" borderId="62" xfId="0" applyFont="1" applyBorder="1" applyAlignment="1">
      <alignment horizontal="left" vertical="center" wrapText="1"/>
    </xf>
    <xf numFmtId="164" fontId="60" fillId="0" borderId="19" xfId="0" applyFont="1" applyBorder="1" applyAlignment="1">
      <alignment horizontal="center" vertical="center" wrapText="1"/>
    </xf>
    <xf numFmtId="164" fontId="60" fillId="0" borderId="18" xfId="0" applyFont="1" applyBorder="1" applyAlignment="1">
      <alignment horizontal="left" vertical="center" wrapText="1"/>
    </xf>
    <xf numFmtId="164" fontId="60" fillId="0" borderId="29" xfId="0" applyFont="1" applyBorder="1" applyAlignment="1">
      <alignment horizontal="center" vertical="center" wrapText="1"/>
    </xf>
    <xf numFmtId="164" fontId="60" fillId="0" borderId="42" xfId="0" applyFont="1" applyBorder="1" applyAlignment="1">
      <alignment horizontal="left" vertical="center" wrapText="1"/>
    </xf>
    <xf numFmtId="164" fontId="60" fillId="0" borderId="60" xfId="0" applyFont="1" applyBorder="1" applyAlignment="1">
      <alignment horizontal="center" vertical="center" wrapText="1"/>
    </xf>
    <xf numFmtId="164" fontId="60" fillId="0" borderId="38" xfId="0" applyFont="1" applyBorder="1" applyAlignment="1">
      <alignment horizontal="left" vertical="center" wrapText="1"/>
    </xf>
    <xf numFmtId="164" fontId="60" fillId="0" borderId="16" xfId="0" applyFont="1" applyBorder="1" applyAlignment="1">
      <alignment horizontal="left" vertical="center" wrapText="1"/>
    </xf>
    <xf numFmtId="164" fontId="60" fillId="0" borderId="62" xfId="0" applyFont="1" applyBorder="1" applyAlignment="1">
      <alignment horizontal="center" vertical="center" wrapText="1"/>
    </xf>
    <xf numFmtId="164" fontId="60" fillId="0" borderId="24" xfId="0" applyFont="1" applyBorder="1" applyAlignment="1">
      <alignment horizontal="left" vertical="center" wrapText="1"/>
    </xf>
    <xf numFmtId="164" fontId="60" fillId="0" borderId="25" xfId="0" applyFont="1" applyBorder="1" applyAlignment="1">
      <alignment horizontal="left" vertical="center" wrapText="1"/>
    </xf>
    <xf numFmtId="164" fontId="60" fillId="0" borderId="42" xfId="0" applyFont="1" applyBorder="1" applyAlignment="1">
      <alignment horizontal="center" vertical="center" wrapText="1"/>
    </xf>
    <xf numFmtId="164" fontId="60" fillId="0" borderId="16" xfId="0" applyFont="1" applyBorder="1" applyAlignment="1">
      <alignment horizontal="center" vertical="center" wrapText="1"/>
    </xf>
    <xf numFmtId="164" fontId="60" fillId="0" borderId="11" xfId="0" applyFont="1" applyBorder="1" applyAlignment="1">
      <alignment horizontal="left" vertical="center" wrapText="1"/>
    </xf>
    <xf numFmtId="164" fontId="60" fillId="0" borderId="11" xfId="0" applyFont="1" applyBorder="1" applyAlignment="1">
      <alignment horizontal="center" vertical="center" wrapText="1"/>
    </xf>
    <xf numFmtId="164" fontId="60" fillId="0" borderId="25" xfId="0" applyFont="1" applyBorder="1" applyAlignment="1">
      <alignment horizontal="center" vertical="center" wrapText="1"/>
    </xf>
    <xf numFmtId="164" fontId="60" fillId="0" borderId="0" xfId="0" applyFont="1" applyBorder="1" applyAlignment="1">
      <alignment horizontal="left" vertical="center" wrapText="1"/>
    </xf>
    <xf numFmtId="164" fontId="60" fillId="0" borderId="0" xfId="0" applyFont="1" applyBorder="1" applyAlignment="1">
      <alignment horizontal="center" vertical="center" wrapText="1"/>
    </xf>
  </cellXfs>
  <cellStyles count="47">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8"/>
  <sheetViews>
    <sheetView workbookViewId="0" topLeftCell="A1">
      <selection activeCell="A17" sqref="A17"/>
    </sheetView>
  </sheetViews>
  <sheetFormatPr defaultColWidth="9.140625" defaultRowHeight="12.75"/>
  <cols>
    <col min="1" max="1" width="164.7109375" style="1" customWidth="1"/>
  </cols>
  <sheetData>
    <row r="1" ht="31.5">
      <c r="A1" s="2" t="s">
        <v>0</v>
      </c>
    </row>
    <row r="2" ht="13.5">
      <c r="A2" s="3" t="s">
        <v>1</v>
      </c>
    </row>
    <row r="5" ht="12.75">
      <c r="A5" s="4" t="s">
        <v>2</v>
      </c>
    </row>
    <row r="6" ht="12.75">
      <c r="A6" s="4" t="s">
        <v>3</v>
      </c>
    </row>
    <row r="7" ht="17.25">
      <c r="A7" s="5" t="s">
        <v>4</v>
      </c>
    </row>
    <row r="8" ht="17.25">
      <c r="A8" s="5" t="s">
        <v>5</v>
      </c>
    </row>
    <row r="9" ht="17.25">
      <c r="A9" s="5" t="s">
        <v>6</v>
      </c>
    </row>
    <row r="10" ht="17.25">
      <c r="A10" s="5" t="s">
        <v>7</v>
      </c>
    </row>
    <row r="11" ht="13.5">
      <c r="A11" s="6" t="s">
        <v>8</v>
      </c>
    </row>
    <row r="12" ht="13.5">
      <c r="A12" s="6"/>
    </row>
    <row r="13" ht="14.25">
      <c r="A13" s="6" t="s">
        <v>9</v>
      </c>
    </row>
    <row r="14" ht="13.5">
      <c r="A14" s="6" t="s">
        <v>10</v>
      </c>
    </row>
    <row r="15" ht="13.5">
      <c r="A15" s="6" t="s">
        <v>11</v>
      </c>
    </row>
    <row r="18" ht="12.75">
      <c r="A18" s="7" t="s">
        <v>12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T88"/>
  <sheetViews>
    <sheetView workbookViewId="0" topLeftCell="A55">
      <selection activeCell="P12" sqref="P12"/>
    </sheetView>
  </sheetViews>
  <sheetFormatPr defaultColWidth="9.140625" defaultRowHeight="12.75"/>
  <cols>
    <col min="2" max="2" width="7.00390625" style="1" customWidth="1"/>
    <col min="3" max="3" width="7.140625" style="1" customWidth="1"/>
    <col min="4" max="4" width="9.57421875" style="1" customWidth="1"/>
    <col min="5" max="5" width="6.00390625" style="1" customWidth="1"/>
    <col min="7" max="7" width="1.421875" style="1" customWidth="1"/>
    <col min="8" max="8" width="12.00390625" style="1" customWidth="1"/>
    <col min="9" max="9" width="7.57421875" style="1" customWidth="1"/>
    <col min="10" max="10" width="6.421875" style="1" customWidth="1"/>
    <col min="11" max="11" width="11.7109375" style="1" customWidth="1"/>
    <col min="12" max="12" width="8.421875" style="8" customWidth="1"/>
    <col min="13" max="13" width="1.57421875" style="1" customWidth="1"/>
  </cols>
  <sheetData>
    <row r="1" spans="1:20" ht="12.75" customHeight="1">
      <c r="A1" s="9" t="s">
        <v>13</v>
      </c>
      <c r="B1" s="9"/>
      <c r="C1" s="9"/>
      <c r="D1" s="9"/>
      <c r="E1" s="9"/>
      <c r="F1" s="9"/>
      <c r="G1" s="10"/>
      <c r="H1" s="11" t="s">
        <v>14</v>
      </c>
      <c r="I1" s="11"/>
      <c r="J1" s="11"/>
      <c r="K1" s="11"/>
      <c r="L1" s="11"/>
      <c r="S1" s="12"/>
      <c r="T1" s="12"/>
    </row>
    <row r="2" spans="1:20" ht="23.25" customHeight="1">
      <c r="A2" s="13"/>
      <c r="B2" s="13"/>
      <c r="C2" s="13"/>
      <c r="D2" s="14" t="s">
        <v>15</v>
      </c>
      <c r="E2" s="14" t="s">
        <v>16</v>
      </c>
      <c r="F2" s="15" t="s">
        <v>17</v>
      </c>
      <c r="G2" s="10"/>
      <c r="H2" s="16" t="s">
        <v>18</v>
      </c>
      <c r="I2" s="17" t="s">
        <v>19</v>
      </c>
      <c r="J2" s="18" t="s">
        <v>20</v>
      </c>
      <c r="K2" s="16" t="s">
        <v>21</v>
      </c>
      <c r="L2" s="17" t="s">
        <v>17</v>
      </c>
      <c r="M2" s="19"/>
      <c r="S2" s="20"/>
      <c r="T2" s="20"/>
    </row>
    <row r="3" spans="1:20" ht="12.75" customHeight="1">
      <c r="A3" s="21" t="s">
        <v>22</v>
      </c>
      <c r="B3" s="21"/>
      <c r="C3" s="21"/>
      <c r="D3" s="22">
        <v>1.2</v>
      </c>
      <c r="E3" s="22">
        <v>50</v>
      </c>
      <c r="F3" s="23">
        <v>13897</v>
      </c>
      <c r="G3" s="10"/>
      <c r="H3" s="24" t="s">
        <v>23</v>
      </c>
      <c r="I3" s="25">
        <v>3007</v>
      </c>
      <c r="J3" s="26">
        <v>15</v>
      </c>
      <c r="K3" s="27" t="s">
        <v>24</v>
      </c>
      <c r="L3" s="28">
        <v>5147</v>
      </c>
      <c r="M3" s="19"/>
      <c r="S3" s="20"/>
      <c r="T3" s="20"/>
    </row>
    <row r="4" spans="1:20" ht="12.75" customHeight="1">
      <c r="A4" s="21" t="s">
        <v>25</v>
      </c>
      <c r="B4" s="21"/>
      <c r="C4" s="21"/>
      <c r="D4" s="22">
        <v>1.2</v>
      </c>
      <c r="E4" s="22">
        <v>100</v>
      </c>
      <c r="F4" s="23">
        <v>18033</v>
      </c>
      <c r="G4" s="10"/>
      <c r="H4" s="24" t="s">
        <v>26</v>
      </c>
      <c r="I4" s="25">
        <v>3991</v>
      </c>
      <c r="J4" s="26"/>
      <c r="K4" s="27"/>
      <c r="L4" s="28"/>
      <c r="M4" s="19"/>
      <c r="S4" s="20"/>
      <c r="T4" s="20"/>
    </row>
    <row r="5" spans="1:20" ht="12.75" customHeight="1">
      <c r="A5" s="21" t="s">
        <v>27</v>
      </c>
      <c r="B5" s="21"/>
      <c r="C5" s="21"/>
      <c r="D5" s="22">
        <v>1.2</v>
      </c>
      <c r="E5" s="22">
        <v>200</v>
      </c>
      <c r="F5" s="23">
        <v>36780</v>
      </c>
      <c r="G5" s="10"/>
      <c r="H5" s="24" t="s">
        <v>28</v>
      </c>
      <c r="I5" s="25">
        <v>3411</v>
      </c>
      <c r="J5" s="26">
        <v>20</v>
      </c>
      <c r="K5" s="27" t="s">
        <v>29</v>
      </c>
      <c r="L5" s="29">
        <v>5436</v>
      </c>
      <c r="M5" s="19"/>
      <c r="S5" s="20"/>
      <c r="T5" s="20"/>
    </row>
    <row r="6" spans="1:20" ht="12.75" customHeight="1">
      <c r="A6" s="21" t="s">
        <v>30</v>
      </c>
      <c r="B6" s="21"/>
      <c r="C6" s="21"/>
      <c r="D6" s="22" t="s">
        <v>31</v>
      </c>
      <c r="E6" s="22">
        <v>40</v>
      </c>
      <c r="F6" s="23">
        <v>9540</v>
      </c>
      <c r="G6" s="10"/>
      <c r="H6" s="24" t="s">
        <v>32</v>
      </c>
      <c r="I6" s="25">
        <v>4338</v>
      </c>
      <c r="J6" s="26"/>
      <c r="K6" s="27"/>
      <c r="L6" s="29"/>
      <c r="M6" s="19"/>
      <c r="S6" s="20"/>
      <c r="T6" s="20"/>
    </row>
    <row r="7" spans="1:20" ht="12.75" customHeight="1">
      <c r="A7" s="21" t="s">
        <v>33</v>
      </c>
      <c r="B7" s="21"/>
      <c r="C7" s="21"/>
      <c r="D7" s="22" t="s">
        <v>31</v>
      </c>
      <c r="E7" s="22">
        <v>50</v>
      </c>
      <c r="F7" s="23">
        <v>10579</v>
      </c>
      <c r="G7" s="10"/>
      <c r="H7" s="24" t="s">
        <v>34</v>
      </c>
      <c r="I7" s="25">
        <v>3759</v>
      </c>
      <c r="J7" s="26">
        <v>25</v>
      </c>
      <c r="K7" s="27" t="s">
        <v>35</v>
      </c>
      <c r="L7" s="29">
        <v>6708</v>
      </c>
      <c r="M7" s="19"/>
      <c r="S7" s="20"/>
      <c r="T7" s="20"/>
    </row>
    <row r="8" spans="1:20" ht="12.75" customHeight="1">
      <c r="A8" s="21" t="s">
        <v>36</v>
      </c>
      <c r="B8" s="21"/>
      <c r="C8" s="21"/>
      <c r="D8" s="22" t="s">
        <v>31</v>
      </c>
      <c r="E8" s="22">
        <v>65</v>
      </c>
      <c r="F8" s="23">
        <v>14083</v>
      </c>
      <c r="G8" s="10"/>
      <c r="H8" s="24" t="s">
        <v>37</v>
      </c>
      <c r="I8" s="25">
        <v>4974</v>
      </c>
      <c r="J8" s="26"/>
      <c r="K8" s="27"/>
      <c r="L8" s="29"/>
      <c r="M8" s="19"/>
      <c r="S8" s="20"/>
      <c r="T8" s="20"/>
    </row>
    <row r="9" spans="1:20" ht="12.75" customHeight="1">
      <c r="A9" s="21" t="s">
        <v>38</v>
      </c>
      <c r="B9" s="21"/>
      <c r="C9" s="21"/>
      <c r="D9" s="22" t="s">
        <v>31</v>
      </c>
      <c r="E9" s="22">
        <v>80</v>
      </c>
      <c r="F9" s="23">
        <v>21742</v>
      </c>
      <c r="G9" s="10"/>
      <c r="H9" s="24" t="s">
        <v>39</v>
      </c>
      <c r="I9" s="25">
        <v>7633</v>
      </c>
      <c r="J9" s="30">
        <v>40</v>
      </c>
      <c r="K9" s="24" t="s">
        <v>40</v>
      </c>
      <c r="L9" s="31">
        <v>9368</v>
      </c>
      <c r="M9" s="19"/>
      <c r="S9" s="20"/>
      <c r="T9" s="20"/>
    </row>
    <row r="10" spans="1:20" ht="12.75" customHeight="1">
      <c r="A10" s="21" t="s">
        <v>41</v>
      </c>
      <c r="B10" s="21"/>
      <c r="C10" s="21"/>
      <c r="D10" s="22" t="s">
        <v>31</v>
      </c>
      <c r="E10" s="22">
        <v>100</v>
      </c>
      <c r="F10" s="23">
        <v>23040</v>
      </c>
      <c r="G10" s="10"/>
      <c r="H10" s="24" t="s">
        <v>42</v>
      </c>
      <c r="I10" s="25">
        <v>11451</v>
      </c>
      <c r="J10" s="30"/>
      <c r="K10" s="24" t="s">
        <v>43</v>
      </c>
      <c r="L10" s="31">
        <v>13185</v>
      </c>
      <c r="M10" s="19"/>
      <c r="S10" s="20"/>
      <c r="T10" s="20"/>
    </row>
    <row r="11" spans="1:20" ht="12.75" customHeight="1">
      <c r="A11" s="21" t="s">
        <v>44</v>
      </c>
      <c r="B11" s="21"/>
      <c r="C11" s="21"/>
      <c r="D11" s="22" t="s">
        <v>45</v>
      </c>
      <c r="E11" s="22">
        <v>32</v>
      </c>
      <c r="F11" s="23">
        <v>19116</v>
      </c>
      <c r="G11" s="10"/>
      <c r="H11" s="24" t="s">
        <v>46</v>
      </c>
      <c r="I11" s="25">
        <v>13706</v>
      </c>
      <c r="J11" s="30"/>
      <c r="K11" s="24" t="s">
        <v>47</v>
      </c>
      <c r="L11" s="31">
        <v>15613</v>
      </c>
      <c r="M11" s="19"/>
      <c r="S11" s="20"/>
      <c r="T11" s="20"/>
    </row>
    <row r="12" spans="1:20" ht="12.75" customHeight="1">
      <c r="A12" s="21" t="s">
        <v>48</v>
      </c>
      <c r="B12" s="21"/>
      <c r="C12" s="21"/>
      <c r="D12" s="22" t="s">
        <v>45</v>
      </c>
      <c r="E12" s="22">
        <v>40</v>
      </c>
      <c r="F12" s="23">
        <v>19116</v>
      </c>
      <c r="G12" s="10"/>
      <c r="H12" s="24" t="s">
        <v>49</v>
      </c>
      <c r="I12" s="25">
        <v>9252</v>
      </c>
      <c r="J12" s="30">
        <v>50</v>
      </c>
      <c r="K12" s="24" t="s">
        <v>50</v>
      </c>
      <c r="L12" s="25">
        <v>10930</v>
      </c>
      <c r="M12" s="19"/>
      <c r="S12" s="20"/>
      <c r="T12" s="20"/>
    </row>
    <row r="13" spans="1:20" ht="12.75" customHeight="1">
      <c r="A13" s="21" t="s">
        <v>51</v>
      </c>
      <c r="B13" s="21"/>
      <c r="C13" s="21"/>
      <c r="D13" s="22" t="s">
        <v>45</v>
      </c>
      <c r="E13" s="22">
        <v>50</v>
      </c>
      <c r="F13" s="23">
        <v>19116</v>
      </c>
      <c r="G13" s="10"/>
      <c r="H13" s="24" t="s">
        <v>52</v>
      </c>
      <c r="I13" s="25">
        <v>13070</v>
      </c>
      <c r="J13" s="30"/>
      <c r="K13" s="24" t="s">
        <v>53</v>
      </c>
      <c r="L13" s="31">
        <v>14631</v>
      </c>
      <c r="M13" s="19"/>
      <c r="S13" s="20"/>
      <c r="T13" s="20"/>
    </row>
    <row r="14" spans="1:20" ht="12.75" customHeight="1">
      <c r="A14" s="21" t="s">
        <v>54</v>
      </c>
      <c r="B14" s="21"/>
      <c r="C14" s="21"/>
      <c r="D14" s="22" t="s">
        <v>45</v>
      </c>
      <c r="E14" s="22">
        <v>80</v>
      </c>
      <c r="F14" s="23">
        <v>24532</v>
      </c>
      <c r="G14" s="10"/>
      <c r="H14" s="24" t="s">
        <v>55</v>
      </c>
      <c r="I14" s="25">
        <v>14804</v>
      </c>
      <c r="J14" s="30"/>
      <c r="K14" s="24" t="s">
        <v>56</v>
      </c>
      <c r="L14" s="31">
        <v>7633</v>
      </c>
      <c r="M14" s="19"/>
      <c r="S14" s="20"/>
      <c r="T14" s="20"/>
    </row>
    <row r="15" spans="1:20" ht="12.75" customHeight="1">
      <c r="A15" s="21" t="s">
        <v>57</v>
      </c>
      <c r="B15" s="21"/>
      <c r="C15" s="21"/>
      <c r="D15" s="22" t="s">
        <v>58</v>
      </c>
      <c r="E15" s="22">
        <v>100</v>
      </c>
      <c r="F15" s="23">
        <v>24532</v>
      </c>
      <c r="G15" s="10"/>
      <c r="H15" s="10"/>
      <c r="I15" s="32"/>
      <c r="J15" s="32"/>
      <c r="K15" s="10"/>
      <c r="L15" s="32"/>
      <c r="M15" s="19"/>
      <c r="S15" s="20"/>
      <c r="T15" s="20"/>
    </row>
    <row r="16" spans="1:20" ht="12.75" customHeight="1">
      <c r="A16" s="21" t="s">
        <v>59</v>
      </c>
      <c r="B16" s="21"/>
      <c r="C16" s="21"/>
      <c r="D16" s="22" t="s">
        <v>45</v>
      </c>
      <c r="E16" s="22">
        <v>150</v>
      </c>
      <c r="F16" s="23">
        <v>46197</v>
      </c>
      <c r="G16" s="10"/>
      <c r="H16" s="33" t="s">
        <v>60</v>
      </c>
      <c r="I16" s="34">
        <v>7633</v>
      </c>
      <c r="J16" s="35">
        <v>40</v>
      </c>
      <c r="K16" s="36" t="s">
        <v>61</v>
      </c>
      <c r="L16" s="37">
        <v>9368</v>
      </c>
      <c r="M16" s="19"/>
      <c r="S16" s="20"/>
      <c r="T16" s="20"/>
    </row>
    <row r="17" spans="1:20" ht="12.75" customHeight="1">
      <c r="A17" s="21" t="s">
        <v>62</v>
      </c>
      <c r="B17" s="21"/>
      <c r="C17" s="21"/>
      <c r="D17" s="22" t="s">
        <v>45</v>
      </c>
      <c r="E17" s="22">
        <v>200</v>
      </c>
      <c r="F17" s="23">
        <v>47259</v>
      </c>
      <c r="G17" s="10"/>
      <c r="H17" s="21" t="s">
        <v>63</v>
      </c>
      <c r="I17" s="38">
        <v>11451</v>
      </c>
      <c r="J17" s="35"/>
      <c r="K17" s="39" t="s">
        <v>64</v>
      </c>
      <c r="L17" s="40">
        <v>13185</v>
      </c>
      <c r="M17" s="19"/>
      <c r="S17" s="41"/>
      <c r="T17" s="41"/>
    </row>
    <row r="18" spans="1:20" ht="12.75" customHeight="1">
      <c r="A18" s="21" t="s">
        <v>65</v>
      </c>
      <c r="B18" s="21"/>
      <c r="C18" s="21"/>
      <c r="D18" s="22" t="s">
        <v>45</v>
      </c>
      <c r="E18" s="22">
        <v>250</v>
      </c>
      <c r="F18" s="23">
        <v>100890</v>
      </c>
      <c r="G18" s="10"/>
      <c r="H18" s="21" t="s">
        <v>66</v>
      </c>
      <c r="I18" s="38">
        <v>13706</v>
      </c>
      <c r="J18" s="35"/>
      <c r="K18" s="39" t="s">
        <v>67</v>
      </c>
      <c r="L18" s="40">
        <v>15614</v>
      </c>
      <c r="M18" s="19"/>
      <c r="S18" s="20"/>
      <c r="T18" s="20"/>
    </row>
    <row r="19" spans="1:20" ht="12.75" customHeight="1">
      <c r="A19" s="21" t="s">
        <v>68</v>
      </c>
      <c r="B19" s="21"/>
      <c r="C19" s="21"/>
      <c r="D19" s="42"/>
      <c r="E19" s="43"/>
      <c r="F19" s="23">
        <v>1550</v>
      </c>
      <c r="G19" s="10"/>
      <c r="H19" s="21" t="s">
        <v>49</v>
      </c>
      <c r="I19" s="38">
        <v>9252</v>
      </c>
      <c r="J19" s="44">
        <v>50</v>
      </c>
      <c r="K19" s="39" t="s">
        <v>50</v>
      </c>
      <c r="L19" s="40">
        <v>10930</v>
      </c>
      <c r="M19" s="19"/>
      <c r="S19" s="20"/>
      <c r="T19" s="20"/>
    </row>
    <row r="20" spans="1:20" ht="12.75" customHeight="1">
      <c r="A20" s="21" t="s">
        <v>69</v>
      </c>
      <c r="B20" s="21"/>
      <c r="C20" s="21"/>
      <c r="D20" s="42"/>
      <c r="E20" s="43"/>
      <c r="F20" s="23">
        <v>13850</v>
      </c>
      <c r="G20" s="10"/>
      <c r="H20" s="21" t="s">
        <v>52</v>
      </c>
      <c r="I20" s="38">
        <v>13070</v>
      </c>
      <c r="J20" s="44"/>
      <c r="K20" s="39" t="s">
        <v>53</v>
      </c>
      <c r="L20" s="40">
        <v>14631</v>
      </c>
      <c r="M20" s="19"/>
      <c r="S20" s="20"/>
      <c r="T20" s="20"/>
    </row>
    <row r="21" spans="1:20" ht="12.75" customHeight="1">
      <c r="A21" s="21" t="s">
        <v>70</v>
      </c>
      <c r="B21" s="21"/>
      <c r="C21" s="21"/>
      <c r="D21" s="42"/>
      <c r="E21" s="43"/>
      <c r="F21" s="23">
        <v>1800</v>
      </c>
      <c r="G21" s="10"/>
      <c r="H21" s="21" t="s">
        <v>55</v>
      </c>
      <c r="I21" s="38">
        <v>14804</v>
      </c>
      <c r="J21" s="44"/>
      <c r="K21" s="39" t="s">
        <v>71</v>
      </c>
      <c r="L21" s="40">
        <v>17348</v>
      </c>
      <c r="M21" s="19"/>
      <c r="S21" s="20"/>
      <c r="T21" s="20"/>
    </row>
    <row r="22" spans="1:20" ht="12.75" customHeight="1">
      <c r="A22" s="45" t="s">
        <v>72</v>
      </c>
      <c r="B22" s="45"/>
      <c r="C22" s="45"/>
      <c r="D22" s="42"/>
      <c r="E22" s="43"/>
      <c r="F22" s="46">
        <v>4560</v>
      </c>
      <c r="G22" s="10"/>
      <c r="H22" s="21" t="s">
        <v>73</v>
      </c>
      <c r="I22" s="38">
        <v>14457</v>
      </c>
      <c r="J22" s="44">
        <v>65</v>
      </c>
      <c r="K22" s="39" t="s">
        <v>74</v>
      </c>
      <c r="L22" s="40">
        <v>17175</v>
      </c>
      <c r="M22" s="19"/>
      <c r="S22" s="20"/>
      <c r="T22" s="20"/>
    </row>
    <row r="23" spans="1:20" ht="12.75" customHeight="1">
      <c r="A23" s="45" t="s">
        <v>75</v>
      </c>
      <c r="B23" s="45"/>
      <c r="C23" s="45"/>
      <c r="D23" s="42"/>
      <c r="E23" s="42"/>
      <c r="F23" s="47">
        <v>7650</v>
      </c>
      <c r="G23" s="10"/>
      <c r="H23" s="21" t="s">
        <v>76</v>
      </c>
      <c r="I23" s="38">
        <v>18042</v>
      </c>
      <c r="J23" s="44"/>
      <c r="K23" s="39" t="s">
        <v>77</v>
      </c>
      <c r="L23" s="48">
        <v>20703</v>
      </c>
      <c r="M23" s="19"/>
      <c r="S23" s="20"/>
      <c r="T23" s="20"/>
    </row>
    <row r="24" spans="1:20" ht="12.75" customHeight="1">
      <c r="A24" s="45" t="s">
        <v>78</v>
      </c>
      <c r="B24" s="45"/>
      <c r="C24" s="45"/>
      <c r="D24" s="42"/>
      <c r="E24" s="42"/>
      <c r="F24" s="47">
        <v>11250</v>
      </c>
      <c r="G24" s="10"/>
      <c r="H24" s="21" t="s">
        <v>79</v>
      </c>
      <c r="I24" s="38">
        <v>20934</v>
      </c>
      <c r="J24" s="44"/>
      <c r="K24" s="39" t="s">
        <v>80</v>
      </c>
      <c r="L24" s="48">
        <v>23594</v>
      </c>
      <c r="S24" s="49"/>
      <c r="T24" s="49"/>
    </row>
    <row r="25" spans="1:20" ht="12.75" customHeight="1">
      <c r="A25" s="50"/>
      <c r="B25" s="50"/>
      <c r="C25" s="50"/>
      <c r="D25" s="51"/>
      <c r="E25" s="51"/>
      <c r="F25" s="52"/>
      <c r="G25" s="10"/>
      <c r="H25" s="21" t="s">
        <v>81</v>
      </c>
      <c r="I25" s="38">
        <v>21628</v>
      </c>
      <c r="J25" s="44">
        <v>80</v>
      </c>
      <c r="K25" s="39" t="s">
        <v>82</v>
      </c>
      <c r="L25" s="48">
        <v>24519</v>
      </c>
      <c r="S25" s="41"/>
      <c r="T25" s="41"/>
    </row>
    <row r="26" spans="1:20" ht="12.75" customHeight="1">
      <c r="A26" s="53" t="s">
        <v>83</v>
      </c>
      <c r="B26" s="53"/>
      <c r="C26" s="53"/>
      <c r="D26" s="53"/>
      <c r="E26" s="53"/>
      <c r="F26" s="53"/>
      <c r="G26" s="10"/>
      <c r="H26" s="21" t="s">
        <v>84</v>
      </c>
      <c r="I26" s="38">
        <v>24924</v>
      </c>
      <c r="J26" s="44"/>
      <c r="K26" s="39" t="s">
        <v>85</v>
      </c>
      <c r="L26" s="48">
        <v>27585</v>
      </c>
      <c r="S26" s="41"/>
      <c r="T26" s="41"/>
    </row>
    <row r="27" spans="1:20" ht="12.75" customHeight="1">
      <c r="A27" s="53"/>
      <c r="B27" s="53"/>
      <c r="C27" s="53"/>
      <c r="D27" s="53"/>
      <c r="E27" s="53"/>
      <c r="F27" s="53"/>
      <c r="G27" s="10"/>
      <c r="H27" s="21" t="s">
        <v>86</v>
      </c>
      <c r="I27" s="38">
        <v>28568</v>
      </c>
      <c r="J27" s="44"/>
      <c r="K27" s="39" t="s">
        <v>87</v>
      </c>
      <c r="L27" s="48">
        <v>32384</v>
      </c>
      <c r="S27" s="41"/>
      <c r="T27" s="41"/>
    </row>
    <row r="28" spans="1:20" ht="12.75" customHeight="1">
      <c r="A28" s="11" t="s">
        <v>88</v>
      </c>
      <c r="B28" s="11"/>
      <c r="C28" s="11"/>
      <c r="D28" s="11"/>
      <c r="E28" s="10"/>
      <c r="F28" s="10"/>
      <c r="G28" s="10"/>
      <c r="H28" s="21" t="s">
        <v>89</v>
      </c>
      <c r="I28" s="38">
        <v>26486</v>
      </c>
      <c r="J28" s="44">
        <v>100</v>
      </c>
      <c r="K28" s="39" t="s">
        <v>90</v>
      </c>
      <c r="L28" s="48">
        <v>30360</v>
      </c>
      <c r="S28" s="41"/>
      <c r="T28" s="41"/>
    </row>
    <row r="29" spans="1:20" ht="12.75" customHeight="1">
      <c r="A29" s="54" t="s">
        <v>91</v>
      </c>
      <c r="B29" s="54"/>
      <c r="C29" s="54"/>
      <c r="D29" s="54"/>
      <c r="E29" s="10"/>
      <c r="F29" s="10"/>
      <c r="G29" s="10"/>
      <c r="H29" s="21" t="s">
        <v>92</v>
      </c>
      <c r="I29" s="38">
        <v>29955</v>
      </c>
      <c r="J29" s="44"/>
      <c r="K29" s="39" t="s">
        <v>93</v>
      </c>
      <c r="L29" s="48">
        <v>33715</v>
      </c>
      <c r="S29" s="41"/>
      <c r="T29" s="41"/>
    </row>
    <row r="30" spans="1:20" ht="12.75" customHeight="1">
      <c r="A30" s="13"/>
      <c r="B30" s="14" t="s">
        <v>20</v>
      </c>
      <c r="C30" s="14" t="s">
        <v>94</v>
      </c>
      <c r="D30" s="55" t="s">
        <v>95</v>
      </c>
      <c r="E30" s="10"/>
      <c r="F30" s="10"/>
      <c r="G30" s="10"/>
      <c r="H30" s="21" t="s">
        <v>96</v>
      </c>
      <c r="I30" s="38">
        <v>33773</v>
      </c>
      <c r="J30" s="44"/>
      <c r="K30" s="39" t="s">
        <v>97</v>
      </c>
      <c r="L30" s="48">
        <v>38398</v>
      </c>
      <c r="S30" s="41"/>
      <c r="T30" s="41"/>
    </row>
    <row r="31" spans="1:20" ht="12.75" customHeight="1">
      <c r="A31" s="21" t="s">
        <v>98</v>
      </c>
      <c r="B31" s="22">
        <v>15</v>
      </c>
      <c r="C31" s="22">
        <v>3</v>
      </c>
      <c r="D31" s="56" t="s">
        <v>99</v>
      </c>
      <c r="E31" s="10"/>
      <c r="F31" s="10"/>
      <c r="G31" s="10"/>
      <c r="H31" s="21" t="s">
        <v>100</v>
      </c>
      <c r="I31" s="38">
        <v>94188</v>
      </c>
      <c r="J31" s="44">
        <v>150</v>
      </c>
      <c r="K31" s="39" t="s">
        <v>101</v>
      </c>
      <c r="L31" s="48">
        <v>115711</v>
      </c>
      <c r="M31" s="19"/>
      <c r="S31" s="41"/>
      <c r="T31" s="41"/>
    </row>
    <row r="32" spans="1:20" ht="12.75" customHeight="1">
      <c r="A32" s="21" t="s">
        <v>102</v>
      </c>
      <c r="B32" s="22">
        <v>15</v>
      </c>
      <c r="C32" s="22">
        <v>3</v>
      </c>
      <c r="D32" s="56" t="s">
        <v>103</v>
      </c>
      <c r="E32" s="10"/>
      <c r="F32" s="10"/>
      <c r="G32" s="10"/>
      <c r="H32" s="21" t="s">
        <v>104</v>
      </c>
      <c r="I32" s="38">
        <v>101551</v>
      </c>
      <c r="J32" s="44"/>
      <c r="K32" s="39" t="s">
        <v>105</v>
      </c>
      <c r="L32" s="48">
        <v>127888</v>
      </c>
      <c r="M32" s="19"/>
      <c r="S32" s="41"/>
      <c r="T32" s="41"/>
    </row>
    <row r="33" spans="1:20" ht="12.75" customHeight="1">
      <c r="A33" s="21" t="s">
        <v>106</v>
      </c>
      <c r="B33" s="22">
        <v>15</v>
      </c>
      <c r="C33" s="22">
        <v>3</v>
      </c>
      <c r="D33" s="57">
        <v>1676</v>
      </c>
      <c r="E33" s="10"/>
      <c r="F33" s="10"/>
      <c r="G33" s="10"/>
      <c r="H33" s="21" t="s">
        <v>107</v>
      </c>
      <c r="I33" s="58">
        <v>135776</v>
      </c>
      <c r="J33" s="59">
        <v>200</v>
      </c>
      <c r="K33" s="39" t="s">
        <v>108</v>
      </c>
      <c r="L33" s="48">
        <v>168627</v>
      </c>
      <c r="M33" s="19"/>
      <c r="S33" s="41"/>
      <c r="T33" s="41"/>
    </row>
    <row r="34" spans="1:20" ht="12.75" customHeight="1">
      <c r="A34" s="21" t="s">
        <v>109</v>
      </c>
      <c r="B34" s="22">
        <v>20</v>
      </c>
      <c r="C34" s="22">
        <v>3</v>
      </c>
      <c r="D34" s="60" t="s">
        <v>110</v>
      </c>
      <c r="E34" s="10"/>
      <c r="F34" s="10"/>
      <c r="G34" s="10"/>
      <c r="H34" s="61" t="s">
        <v>111</v>
      </c>
      <c r="I34" s="62">
        <v>146367</v>
      </c>
      <c r="J34" s="59"/>
      <c r="K34" s="63" t="s">
        <v>112</v>
      </c>
      <c r="L34" s="64">
        <v>182164</v>
      </c>
      <c r="M34" s="19"/>
      <c r="S34" s="41"/>
      <c r="T34" s="41"/>
    </row>
    <row r="35" spans="1:20" ht="12.75" customHeight="1">
      <c r="A35" s="21" t="s">
        <v>113</v>
      </c>
      <c r="B35" s="22">
        <v>20</v>
      </c>
      <c r="C35" s="22">
        <v>3</v>
      </c>
      <c r="D35" s="60" t="s">
        <v>114</v>
      </c>
      <c r="E35" s="10"/>
      <c r="F35" s="10"/>
      <c r="G35" s="65"/>
      <c r="H35" s="65"/>
      <c r="I35" s="65"/>
      <c r="J35" s="65"/>
      <c r="K35" s="65"/>
      <c r="L35" s="65"/>
      <c r="M35" s="19"/>
      <c r="S35" s="41"/>
      <c r="T35" s="41"/>
    </row>
    <row r="36" spans="1:20" ht="12.75" customHeight="1">
      <c r="A36" s="21" t="s">
        <v>115</v>
      </c>
      <c r="B36" s="22">
        <v>20</v>
      </c>
      <c r="C36" s="22">
        <v>3</v>
      </c>
      <c r="D36" s="57">
        <v>1734</v>
      </c>
      <c r="E36" s="10"/>
      <c r="F36" s="10"/>
      <c r="G36" s="10"/>
      <c r="H36" s="10"/>
      <c r="I36" s="10"/>
      <c r="J36" s="10"/>
      <c r="K36" s="10"/>
      <c r="L36" s="32"/>
      <c r="M36" s="19"/>
      <c r="S36" s="41"/>
      <c r="T36" s="41"/>
    </row>
    <row r="37" spans="1:20" ht="12.75" customHeight="1">
      <c r="A37" s="21" t="s">
        <v>116</v>
      </c>
      <c r="B37" s="22">
        <v>25</v>
      </c>
      <c r="C37" s="22">
        <v>3</v>
      </c>
      <c r="D37" s="57">
        <v>1445</v>
      </c>
      <c r="E37" s="10"/>
      <c r="F37" s="10"/>
      <c r="G37" s="10"/>
      <c r="H37" s="9" t="s">
        <v>117</v>
      </c>
      <c r="I37" s="9"/>
      <c r="J37" s="9"/>
      <c r="K37" s="9"/>
      <c r="L37" s="9"/>
      <c r="M37" s="19"/>
      <c r="S37" s="41"/>
      <c r="T37" s="41"/>
    </row>
    <row r="38" spans="1:20" ht="15" customHeight="1">
      <c r="A38" s="21" t="s">
        <v>118</v>
      </c>
      <c r="B38" s="22">
        <v>25</v>
      </c>
      <c r="C38" s="22">
        <v>3</v>
      </c>
      <c r="D38" s="57">
        <v>1850</v>
      </c>
      <c r="E38" s="10"/>
      <c r="F38" s="10"/>
      <c r="G38" s="10"/>
      <c r="H38" s="66" t="s">
        <v>119</v>
      </c>
      <c r="I38" s="67">
        <v>1.6</v>
      </c>
      <c r="J38" s="67">
        <v>50</v>
      </c>
      <c r="K38" s="67" t="s">
        <v>120</v>
      </c>
      <c r="L38" s="68">
        <v>1450</v>
      </c>
      <c r="M38" s="19"/>
      <c r="S38" s="41"/>
      <c r="T38" s="41"/>
    </row>
    <row r="39" spans="1:13" ht="22.5" customHeight="1">
      <c r="A39" s="21" t="s">
        <v>121</v>
      </c>
      <c r="B39" s="22">
        <v>25</v>
      </c>
      <c r="C39" s="22">
        <v>3</v>
      </c>
      <c r="D39" s="57">
        <v>2197</v>
      </c>
      <c r="E39" s="10"/>
      <c r="F39" s="10"/>
      <c r="G39" s="10"/>
      <c r="H39" s="69" t="s">
        <v>122</v>
      </c>
      <c r="I39" s="20" t="s">
        <v>123</v>
      </c>
      <c r="J39" s="20">
        <v>15</v>
      </c>
      <c r="K39" s="20" t="s">
        <v>124</v>
      </c>
      <c r="L39" s="70" t="s">
        <v>125</v>
      </c>
      <c r="M39" s="19"/>
    </row>
    <row r="40" spans="1:13" ht="22.5" customHeight="1">
      <c r="A40" s="61" t="s">
        <v>126</v>
      </c>
      <c r="B40" s="71">
        <v>15</v>
      </c>
      <c r="C40" s="71">
        <v>6</v>
      </c>
      <c r="D40" s="72">
        <v>1387</v>
      </c>
      <c r="E40" s="10"/>
      <c r="F40" s="10"/>
      <c r="G40" s="10"/>
      <c r="H40" s="69" t="s">
        <v>127</v>
      </c>
      <c r="I40" s="73" t="s">
        <v>123</v>
      </c>
      <c r="J40" s="20">
        <v>20</v>
      </c>
      <c r="K40" s="73" t="s">
        <v>124</v>
      </c>
      <c r="L40" s="70" t="s">
        <v>128</v>
      </c>
      <c r="M40" s="19"/>
    </row>
    <row r="41" spans="1:12" ht="25.5" customHeight="1">
      <c r="A41" s="21" t="s">
        <v>129</v>
      </c>
      <c r="B41" s="22">
        <v>15</v>
      </c>
      <c r="C41" s="22">
        <v>6</v>
      </c>
      <c r="D41" s="60" t="s">
        <v>130</v>
      </c>
      <c r="E41" s="10"/>
      <c r="F41" s="10"/>
      <c r="G41" s="10"/>
      <c r="H41" s="69" t="s">
        <v>131</v>
      </c>
      <c r="I41" s="73" t="s">
        <v>123</v>
      </c>
      <c r="J41" s="20">
        <v>25</v>
      </c>
      <c r="K41" s="73" t="s">
        <v>124</v>
      </c>
      <c r="L41" s="70" t="s">
        <v>132</v>
      </c>
    </row>
    <row r="42" spans="1:12" ht="23.25" customHeight="1">
      <c r="A42" s="21" t="s">
        <v>133</v>
      </c>
      <c r="B42" s="22">
        <v>15</v>
      </c>
      <c r="C42" s="22">
        <v>6</v>
      </c>
      <c r="D42" s="60" t="s">
        <v>134</v>
      </c>
      <c r="E42" s="10"/>
      <c r="F42" s="10"/>
      <c r="G42" s="10"/>
      <c r="H42" s="69" t="s">
        <v>135</v>
      </c>
      <c r="I42" s="73" t="s">
        <v>123</v>
      </c>
      <c r="J42" s="20">
        <v>32</v>
      </c>
      <c r="K42" s="73" t="s">
        <v>124</v>
      </c>
      <c r="L42" s="70" t="s">
        <v>136</v>
      </c>
    </row>
    <row r="43" spans="1:12" ht="22.5" customHeight="1">
      <c r="A43" s="21" t="s">
        <v>137</v>
      </c>
      <c r="B43" s="22">
        <v>20</v>
      </c>
      <c r="C43" s="22">
        <v>6</v>
      </c>
      <c r="D43" s="57">
        <v>1445</v>
      </c>
      <c r="E43" s="10"/>
      <c r="F43" s="10"/>
      <c r="G43" s="10"/>
      <c r="H43" s="69" t="s">
        <v>138</v>
      </c>
      <c r="I43" s="73" t="s">
        <v>123</v>
      </c>
      <c r="J43" s="20">
        <v>40</v>
      </c>
      <c r="K43" s="73" t="s">
        <v>124</v>
      </c>
      <c r="L43" s="70" t="s">
        <v>139</v>
      </c>
    </row>
    <row r="44" spans="1:12" ht="24" customHeight="1">
      <c r="A44" s="21" t="s">
        <v>140</v>
      </c>
      <c r="B44" s="22">
        <v>20</v>
      </c>
      <c r="C44" s="22">
        <v>6</v>
      </c>
      <c r="D44" s="57">
        <v>1618</v>
      </c>
      <c r="E44" s="10"/>
      <c r="F44" s="10"/>
      <c r="G44" s="10"/>
      <c r="H44" s="69" t="s">
        <v>141</v>
      </c>
      <c r="I44" s="73" t="s">
        <v>123</v>
      </c>
      <c r="J44" s="20">
        <v>50</v>
      </c>
      <c r="K44" s="73" t="s">
        <v>124</v>
      </c>
      <c r="L44" s="70" t="s">
        <v>142</v>
      </c>
    </row>
    <row r="45" spans="1:12" ht="24" customHeight="1">
      <c r="A45" s="21" t="s">
        <v>143</v>
      </c>
      <c r="B45" s="22">
        <v>20</v>
      </c>
      <c r="C45" s="22">
        <v>6</v>
      </c>
      <c r="D45" s="57">
        <v>1792</v>
      </c>
      <c r="E45" s="10"/>
      <c r="F45" s="10"/>
      <c r="G45" s="10"/>
      <c r="H45" s="69" t="s">
        <v>144</v>
      </c>
      <c r="I45" s="73" t="s">
        <v>123</v>
      </c>
      <c r="J45" s="20">
        <v>15</v>
      </c>
      <c r="K45" s="20" t="s">
        <v>145</v>
      </c>
      <c r="L45" s="70" t="s">
        <v>146</v>
      </c>
    </row>
    <row r="46" spans="1:12" ht="26.25" customHeight="1">
      <c r="A46" s="21" t="s">
        <v>147</v>
      </c>
      <c r="B46" s="22">
        <v>25</v>
      </c>
      <c r="C46" s="22">
        <v>6</v>
      </c>
      <c r="D46" s="57">
        <v>1503</v>
      </c>
      <c r="G46" s="10"/>
      <c r="H46" s="69" t="s">
        <v>148</v>
      </c>
      <c r="I46" s="73" t="s">
        <v>123</v>
      </c>
      <c r="J46" s="20">
        <v>20</v>
      </c>
      <c r="K46" s="73" t="s">
        <v>145</v>
      </c>
      <c r="L46" s="70" t="s">
        <v>149</v>
      </c>
    </row>
    <row r="47" spans="1:12" ht="24.75" customHeight="1">
      <c r="A47" s="21" t="s">
        <v>150</v>
      </c>
      <c r="B47" s="22">
        <v>25</v>
      </c>
      <c r="C47" s="22">
        <v>6</v>
      </c>
      <c r="D47" s="57">
        <v>1965</v>
      </c>
      <c r="G47" s="10"/>
      <c r="H47" s="69" t="s">
        <v>151</v>
      </c>
      <c r="I47" s="73" t="s">
        <v>123</v>
      </c>
      <c r="J47" s="20">
        <v>25</v>
      </c>
      <c r="K47" s="73" t="s">
        <v>145</v>
      </c>
      <c r="L47" s="70" t="s">
        <v>152</v>
      </c>
    </row>
    <row r="48" spans="1:12" ht="24.75" customHeight="1">
      <c r="A48" s="21" t="s">
        <v>153</v>
      </c>
      <c r="B48" s="22">
        <v>25</v>
      </c>
      <c r="C48" s="22">
        <v>6</v>
      </c>
      <c r="D48" s="57">
        <v>2312</v>
      </c>
      <c r="G48" s="10"/>
      <c r="H48" s="69" t="s">
        <v>154</v>
      </c>
      <c r="I48" s="73" t="s">
        <v>123</v>
      </c>
      <c r="J48" s="20">
        <v>32</v>
      </c>
      <c r="K48" s="73" t="s">
        <v>145</v>
      </c>
      <c r="L48" s="70" t="s">
        <v>155</v>
      </c>
    </row>
    <row r="49" spans="1:12" ht="23.25">
      <c r="A49" s="21" t="s">
        <v>156</v>
      </c>
      <c r="B49" s="22">
        <v>40</v>
      </c>
      <c r="C49" s="22">
        <v>3</v>
      </c>
      <c r="D49" s="57">
        <v>3353</v>
      </c>
      <c r="G49" s="10"/>
      <c r="H49" s="69" t="s">
        <v>157</v>
      </c>
      <c r="I49" s="73" t="s">
        <v>123</v>
      </c>
      <c r="J49" s="20">
        <v>40</v>
      </c>
      <c r="K49" s="73" t="s">
        <v>145</v>
      </c>
      <c r="L49" s="70" t="s">
        <v>158</v>
      </c>
    </row>
    <row r="50" spans="1:12" ht="23.25">
      <c r="A50" s="21" t="s">
        <v>159</v>
      </c>
      <c r="B50" s="22">
        <v>40</v>
      </c>
      <c r="C50" s="22">
        <v>6</v>
      </c>
      <c r="D50" s="57">
        <v>5089</v>
      </c>
      <c r="G50" s="10"/>
      <c r="H50" s="69" t="s">
        <v>160</v>
      </c>
      <c r="I50" s="73" t="s">
        <v>123</v>
      </c>
      <c r="J50" s="20">
        <v>50</v>
      </c>
      <c r="K50" s="73" t="s">
        <v>145</v>
      </c>
      <c r="L50" s="70" t="s">
        <v>161</v>
      </c>
    </row>
    <row r="51" spans="1:12" ht="23.25">
      <c r="A51" s="21" t="s">
        <v>162</v>
      </c>
      <c r="B51" s="22">
        <v>50</v>
      </c>
      <c r="C51" s="22">
        <v>3</v>
      </c>
      <c r="D51" s="57">
        <v>3353</v>
      </c>
      <c r="G51" s="10"/>
      <c r="H51" s="69" t="s">
        <v>163</v>
      </c>
      <c r="I51" s="73" t="s">
        <v>123</v>
      </c>
      <c r="J51" s="20">
        <v>50</v>
      </c>
      <c r="K51" s="73" t="s">
        <v>145</v>
      </c>
      <c r="L51" s="70" t="s">
        <v>164</v>
      </c>
    </row>
    <row r="52" spans="1:12" ht="23.25">
      <c r="A52" s="21" t="s">
        <v>165</v>
      </c>
      <c r="B52" s="22">
        <v>50</v>
      </c>
      <c r="C52" s="22">
        <v>6</v>
      </c>
      <c r="D52" s="57">
        <v>6592</v>
      </c>
      <c r="G52" s="10"/>
      <c r="H52" s="69" t="s">
        <v>166</v>
      </c>
      <c r="I52" s="20" t="s">
        <v>123</v>
      </c>
      <c r="J52" s="20">
        <v>50</v>
      </c>
      <c r="K52" s="20" t="s">
        <v>167</v>
      </c>
      <c r="L52" s="70" t="s">
        <v>168</v>
      </c>
    </row>
    <row r="53" spans="7:12" ht="23.25">
      <c r="G53" s="10"/>
      <c r="H53" s="69" t="s">
        <v>169</v>
      </c>
      <c r="I53" s="20" t="s">
        <v>123</v>
      </c>
      <c r="J53" s="20">
        <v>80</v>
      </c>
      <c r="K53" s="73" t="s">
        <v>170</v>
      </c>
      <c r="L53" s="70" t="s">
        <v>171</v>
      </c>
    </row>
    <row r="54" spans="1:12" ht="12.75" customHeight="1">
      <c r="A54" s="74" t="s">
        <v>172</v>
      </c>
      <c r="B54" s="74"/>
      <c r="C54" s="74"/>
      <c r="D54" s="74"/>
      <c r="G54" s="10"/>
      <c r="H54" s="69" t="s">
        <v>173</v>
      </c>
      <c r="I54" s="20">
        <v>2.5</v>
      </c>
      <c r="J54" s="20">
        <v>100</v>
      </c>
      <c r="K54" s="73" t="s">
        <v>170</v>
      </c>
      <c r="L54" s="75">
        <v>7484.5</v>
      </c>
    </row>
    <row r="55" spans="1:12" ht="23.25">
      <c r="A55" s="21" t="s">
        <v>174</v>
      </c>
      <c r="B55" s="22">
        <v>25</v>
      </c>
      <c r="C55" s="22">
        <v>3</v>
      </c>
      <c r="D55" s="57">
        <v>3353</v>
      </c>
      <c r="H55" s="69" t="s">
        <v>175</v>
      </c>
      <c r="I55" s="73" t="s">
        <v>123</v>
      </c>
      <c r="J55" s="20">
        <v>15</v>
      </c>
      <c r="K55" s="20" t="s">
        <v>176</v>
      </c>
      <c r="L55" s="70" t="s">
        <v>177</v>
      </c>
    </row>
    <row r="56" spans="1:12" ht="25.5" customHeight="1">
      <c r="A56" s="21" t="s">
        <v>178</v>
      </c>
      <c r="B56" s="22">
        <v>25</v>
      </c>
      <c r="C56" s="22">
        <v>6</v>
      </c>
      <c r="D56" s="57">
        <v>4626</v>
      </c>
      <c r="H56" s="69" t="s">
        <v>179</v>
      </c>
      <c r="I56" s="73" t="s">
        <v>123</v>
      </c>
      <c r="J56" s="20">
        <v>20</v>
      </c>
      <c r="K56" s="73" t="s">
        <v>176</v>
      </c>
      <c r="L56" s="70" t="s">
        <v>180</v>
      </c>
    </row>
    <row r="57" spans="1:12" ht="25.5" customHeight="1">
      <c r="A57" s="21" t="s">
        <v>181</v>
      </c>
      <c r="B57" s="22">
        <v>40</v>
      </c>
      <c r="C57" s="22">
        <v>3</v>
      </c>
      <c r="D57" s="57">
        <v>3353</v>
      </c>
      <c r="H57" s="69" t="s">
        <v>182</v>
      </c>
      <c r="I57" s="73" t="s">
        <v>123</v>
      </c>
      <c r="J57" s="20">
        <v>25</v>
      </c>
      <c r="K57" s="73" t="s">
        <v>176</v>
      </c>
      <c r="L57" s="70" t="s">
        <v>183</v>
      </c>
    </row>
    <row r="58" spans="1:12" ht="24" customHeight="1">
      <c r="A58" s="21" t="s">
        <v>184</v>
      </c>
      <c r="B58" s="22">
        <v>40</v>
      </c>
      <c r="C58" s="22">
        <v>6</v>
      </c>
      <c r="D58" s="57">
        <v>5089</v>
      </c>
      <c r="H58" s="69" t="s">
        <v>185</v>
      </c>
      <c r="I58" s="73" t="s">
        <v>123</v>
      </c>
      <c r="J58" s="20">
        <v>32</v>
      </c>
      <c r="K58" s="73" t="s">
        <v>176</v>
      </c>
      <c r="L58" s="70" t="s">
        <v>186</v>
      </c>
    </row>
    <row r="59" spans="1:12" ht="27" customHeight="1">
      <c r="A59" s="21" t="s">
        <v>187</v>
      </c>
      <c r="B59" s="22">
        <v>50</v>
      </c>
      <c r="C59" s="22">
        <v>3</v>
      </c>
      <c r="D59" s="57">
        <v>3353</v>
      </c>
      <c r="H59" s="69" t="s">
        <v>188</v>
      </c>
      <c r="I59" s="73" t="s">
        <v>123</v>
      </c>
      <c r="J59" s="20">
        <v>40</v>
      </c>
      <c r="K59" s="73" t="s">
        <v>176</v>
      </c>
      <c r="L59" s="70" t="s">
        <v>189</v>
      </c>
    </row>
    <row r="60" spans="1:12" ht="25.5" customHeight="1">
      <c r="A60" s="21" t="s">
        <v>190</v>
      </c>
      <c r="B60" s="22">
        <v>50</v>
      </c>
      <c r="C60" s="22">
        <v>6</v>
      </c>
      <c r="D60" s="57">
        <v>6592</v>
      </c>
      <c r="H60" s="69" t="s">
        <v>191</v>
      </c>
      <c r="I60" s="73" t="s">
        <v>123</v>
      </c>
      <c r="J60" s="20">
        <v>50</v>
      </c>
      <c r="K60" s="73" t="s">
        <v>176</v>
      </c>
      <c r="L60" s="70" t="s">
        <v>192</v>
      </c>
    </row>
    <row r="61" spans="1:12" ht="12.75" customHeight="1">
      <c r="A61" s="21" t="s">
        <v>193</v>
      </c>
      <c r="B61" s="22">
        <v>65</v>
      </c>
      <c r="C61" s="22">
        <v>3</v>
      </c>
      <c r="D61" s="57">
        <v>4511</v>
      </c>
      <c r="H61" s="69" t="s">
        <v>194</v>
      </c>
      <c r="I61" s="20">
        <v>1.6</v>
      </c>
      <c r="J61" s="20">
        <v>15</v>
      </c>
      <c r="K61" s="20" t="s">
        <v>120</v>
      </c>
      <c r="L61" s="76">
        <v>1270</v>
      </c>
    </row>
    <row r="62" spans="1:12" ht="12.75" customHeight="1">
      <c r="A62" s="21" t="s">
        <v>195</v>
      </c>
      <c r="B62" s="22">
        <v>65</v>
      </c>
      <c r="C62" s="22">
        <v>6</v>
      </c>
      <c r="D62" s="57">
        <v>9078</v>
      </c>
      <c r="H62" s="77" t="s">
        <v>194</v>
      </c>
      <c r="I62" s="20">
        <v>1.6</v>
      </c>
      <c r="J62" s="20">
        <v>20</v>
      </c>
      <c r="K62" s="20" t="s">
        <v>120</v>
      </c>
      <c r="L62" s="75">
        <v>1390</v>
      </c>
    </row>
    <row r="63" spans="1:12" ht="12.75" customHeight="1">
      <c r="A63" s="21" t="s">
        <v>196</v>
      </c>
      <c r="B63" s="22">
        <v>80</v>
      </c>
      <c r="C63" s="22">
        <v>3</v>
      </c>
      <c r="D63" s="57">
        <v>7344</v>
      </c>
      <c r="H63" s="77" t="s">
        <v>194</v>
      </c>
      <c r="I63" s="20">
        <v>1.6</v>
      </c>
      <c r="J63" s="20">
        <v>25</v>
      </c>
      <c r="K63" s="20" t="s">
        <v>120</v>
      </c>
      <c r="L63" s="75">
        <v>1710</v>
      </c>
    </row>
    <row r="64" spans="1:12" ht="12.75" customHeight="1">
      <c r="A64" s="21" t="s">
        <v>197</v>
      </c>
      <c r="B64" s="22">
        <v>80</v>
      </c>
      <c r="C64" s="22">
        <v>6</v>
      </c>
      <c r="D64" s="57">
        <v>13243</v>
      </c>
      <c r="H64" s="77" t="s">
        <v>194</v>
      </c>
      <c r="I64" s="20">
        <v>1.6</v>
      </c>
      <c r="J64" s="20">
        <v>32</v>
      </c>
      <c r="K64" s="20" t="s">
        <v>120</v>
      </c>
      <c r="L64" s="75">
        <v>1830</v>
      </c>
    </row>
    <row r="65" spans="1:12" ht="12.75" customHeight="1">
      <c r="A65" s="21" t="s">
        <v>198</v>
      </c>
      <c r="B65" s="22">
        <v>100</v>
      </c>
      <c r="C65" s="22">
        <v>3</v>
      </c>
      <c r="D65" s="57">
        <v>10061</v>
      </c>
      <c r="H65" s="77" t="s">
        <v>194</v>
      </c>
      <c r="I65" s="20">
        <v>1.6</v>
      </c>
      <c r="J65" s="20">
        <v>40</v>
      </c>
      <c r="K65" s="20" t="s">
        <v>120</v>
      </c>
      <c r="L65" s="75">
        <v>1930</v>
      </c>
    </row>
    <row r="66" spans="1:12" ht="12.75" customHeight="1">
      <c r="A66" s="21" t="s">
        <v>199</v>
      </c>
      <c r="B66" s="22">
        <v>100</v>
      </c>
      <c r="C66" s="22">
        <v>6</v>
      </c>
      <c r="D66" s="57">
        <v>17348</v>
      </c>
      <c r="H66" s="77" t="s">
        <v>194</v>
      </c>
      <c r="I66" s="20">
        <v>1.6</v>
      </c>
      <c r="J66" s="20">
        <v>50</v>
      </c>
      <c r="K66" s="20" t="s">
        <v>120</v>
      </c>
      <c r="L66" s="75">
        <v>2100</v>
      </c>
    </row>
    <row r="67" spans="8:12" ht="12.75" customHeight="1">
      <c r="H67" s="77" t="s">
        <v>194</v>
      </c>
      <c r="I67" s="20">
        <v>1.6</v>
      </c>
      <c r="J67" s="20">
        <v>65</v>
      </c>
      <c r="K67" s="20" t="s">
        <v>120</v>
      </c>
      <c r="L67" s="75">
        <v>2550</v>
      </c>
    </row>
    <row r="68" spans="1:12" ht="12.75" customHeight="1">
      <c r="A68" s="74" t="s">
        <v>200</v>
      </c>
      <c r="B68" s="74"/>
      <c r="C68" s="74"/>
      <c r="D68" s="74"/>
      <c r="H68" s="77" t="s">
        <v>194</v>
      </c>
      <c r="I68" s="20">
        <v>1.6</v>
      </c>
      <c r="J68" s="20">
        <v>80</v>
      </c>
      <c r="K68" s="20" t="s">
        <v>120</v>
      </c>
      <c r="L68" s="75">
        <v>2995</v>
      </c>
    </row>
    <row r="69" spans="1:12" ht="12.75" customHeight="1">
      <c r="A69" s="21" t="s">
        <v>174</v>
      </c>
      <c r="B69" s="22">
        <v>25</v>
      </c>
      <c r="C69" s="22">
        <v>3</v>
      </c>
      <c r="D69" s="57">
        <v>4626</v>
      </c>
      <c r="H69" s="77" t="s">
        <v>194</v>
      </c>
      <c r="I69" s="20">
        <v>1.6</v>
      </c>
      <c r="J69" s="20" t="s">
        <v>201</v>
      </c>
      <c r="K69" s="20" t="s">
        <v>120</v>
      </c>
      <c r="L69" s="75">
        <v>3420</v>
      </c>
    </row>
    <row r="70" spans="1:12" ht="12.75" customHeight="1">
      <c r="A70" s="21" t="s">
        <v>202</v>
      </c>
      <c r="B70" s="22">
        <v>25</v>
      </c>
      <c r="C70" s="22">
        <v>6</v>
      </c>
      <c r="D70" s="57">
        <v>5898</v>
      </c>
      <c r="H70" s="77" t="s">
        <v>194</v>
      </c>
      <c r="I70" s="20">
        <v>1.6</v>
      </c>
      <c r="J70" s="20">
        <v>100</v>
      </c>
      <c r="K70" s="20" t="s">
        <v>120</v>
      </c>
      <c r="L70" s="75">
        <v>6200</v>
      </c>
    </row>
    <row r="71" spans="1:12" ht="12.75" customHeight="1">
      <c r="A71" s="21" t="s">
        <v>181</v>
      </c>
      <c r="B71" s="22">
        <v>40</v>
      </c>
      <c r="C71" s="22">
        <v>3</v>
      </c>
      <c r="D71" s="57">
        <v>6245</v>
      </c>
      <c r="H71" s="77" t="s">
        <v>194</v>
      </c>
      <c r="I71" s="20">
        <v>1.6</v>
      </c>
      <c r="J71" s="20" t="s">
        <v>203</v>
      </c>
      <c r="K71" s="20" t="s">
        <v>120</v>
      </c>
      <c r="L71" s="75">
        <v>8450</v>
      </c>
    </row>
    <row r="72" spans="1:12" ht="12.75" customHeight="1">
      <c r="A72" s="21" t="s">
        <v>184</v>
      </c>
      <c r="B72" s="22">
        <v>40</v>
      </c>
      <c r="C72" s="22">
        <v>6</v>
      </c>
      <c r="D72" s="57">
        <v>7980</v>
      </c>
      <c r="H72" s="77" t="s">
        <v>194</v>
      </c>
      <c r="I72" s="20">
        <v>1.6</v>
      </c>
      <c r="J72" s="20">
        <v>150</v>
      </c>
      <c r="K72" s="20" t="s">
        <v>120</v>
      </c>
      <c r="L72" s="75">
        <v>12840</v>
      </c>
    </row>
    <row r="73" spans="1:12" ht="12.75" customHeight="1">
      <c r="A73" s="21" t="s">
        <v>187</v>
      </c>
      <c r="B73" s="22">
        <v>50</v>
      </c>
      <c r="C73" s="22">
        <v>3</v>
      </c>
      <c r="D73" s="57">
        <v>6823</v>
      </c>
      <c r="H73" s="77" t="s">
        <v>194</v>
      </c>
      <c r="I73" s="20">
        <v>1.6</v>
      </c>
      <c r="J73" s="20" t="s">
        <v>204</v>
      </c>
      <c r="K73" s="20" t="s">
        <v>120</v>
      </c>
      <c r="L73" s="75">
        <v>14000</v>
      </c>
    </row>
    <row r="74" spans="1:12" ht="12.75" customHeight="1">
      <c r="A74" s="21" t="s">
        <v>190</v>
      </c>
      <c r="B74" s="22">
        <v>50</v>
      </c>
      <c r="C74" s="22">
        <v>6</v>
      </c>
      <c r="D74" s="57">
        <v>9483</v>
      </c>
      <c r="H74" s="77" t="s">
        <v>194</v>
      </c>
      <c r="I74" s="20">
        <v>1.6</v>
      </c>
      <c r="J74" s="20">
        <v>200</v>
      </c>
      <c r="K74" s="20" t="s">
        <v>120</v>
      </c>
      <c r="L74" s="75">
        <v>23750</v>
      </c>
    </row>
    <row r="75" spans="1:12" ht="12.75" customHeight="1">
      <c r="A75" s="21" t="s">
        <v>193</v>
      </c>
      <c r="B75" s="22">
        <v>65</v>
      </c>
      <c r="C75" s="22">
        <v>3</v>
      </c>
      <c r="D75" s="57">
        <v>8847</v>
      </c>
      <c r="H75" s="77"/>
      <c r="I75" s="20"/>
      <c r="J75" s="20"/>
      <c r="K75" s="20"/>
      <c r="L75" s="75"/>
    </row>
    <row r="76" spans="1:12" ht="14.25" customHeight="1">
      <c r="A76" s="21" t="s">
        <v>195</v>
      </c>
      <c r="B76" s="22">
        <v>65</v>
      </c>
      <c r="C76" s="22">
        <v>6</v>
      </c>
      <c r="D76" s="57">
        <v>12838</v>
      </c>
      <c r="H76" s="78" t="s">
        <v>194</v>
      </c>
      <c r="I76" s="79">
        <v>1.6</v>
      </c>
      <c r="J76" s="79" t="s">
        <v>205</v>
      </c>
      <c r="K76" s="79" t="s">
        <v>120</v>
      </c>
      <c r="L76" s="80">
        <v>25250</v>
      </c>
    </row>
    <row r="77" spans="1:12" ht="12.75" customHeight="1">
      <c r="A77" s="21" t="s">
        <v>196</v>
      </c>
      <c r="B77" s="22">
        <v>80</v>
      </c>
      <c r="C77" s="22">
        <v>3</v>
      </c>
      <c r="D77" s="57">
        <v>13705</v>
      </c>
      <c r="H77" s="69" t="s">
        <v>206</v>
      </c>
      <c r="I77" s="20">
        <v>1.6</v>
      </c>
      <c r="J77" s="20">
        <v>15</v>
      </c>
      <c r="K77" s="20" t="s">
        <v>120</v>
      </c>
      <c r="L77" s="76">
        <v>1200</v>
      </c>
    </row>
    <row r="78" spans="1:12" ht="12.75" customHeight="1">
      <c r="A78" s="21" t="s">
        <v>197</v>
      </c>
      <c r="B78" s="22">
        <v>80</v>
      </c>
      <c r="C78" s="22">
        <v>6</v>
      </c>
      <c r="D78" s="57">
        <v>19604</v>
      </c>
      <c r="H78" s="77" t="s">
        <v>206</v>
      </c>
      <c r="I78" s="20">
        <v>1.6</v>
      </c>
      <c r="J78" s="20">
        <v>20</v>
      </c>
      <c r="K78" s="20" t="s">
        <v>120</v>
      </c>
      <c r="L78" s="75">
        <v>1390</v>
      </c>
    </row>
    <row r="79" spans="1:12" ht="12.75" customHeight="1">
      <c r="A79" s="21" t="s">
        <v>198</v>
      </c>
      <c r="B79" s="22">
        <v>100</v>
      </c>
      <c r="C79" s="22">
        <v>3</v>
      </c>
      <c r="D79" s="57">
        <v>25503</v>
      </c>
      <c r="H79" s="77" t="s">
        <v>206</v>
      </c>
      <c r="I79" s="20">
        <v>1.6</v>
      </c>
      <c r="J79" s="20">
        <v>25</v>
      </c>
      <c r="K79" s="20" t="s">
        <v>120</v>
      </c>
      <c r="L79" s="75">
        <v>1675</v>
      </c>
    </row>
    <row r="80" spans="1:12" ht="12.75" customHeight="1">
      <c r="A80" s="21" t="s">
        <v>199</v>
      </c>
      <c r="B80" s="22">
        <v>100</v>
      </c>
      <c r="C80" s="22">
        <v>6</v>
      </c>
      <c r="D80" s="57">
        <v>29608</v>
      </c>
      <c r="H80" s="77" t="s">
        <v>206</v>
      </c>
      <c r="I80" s="20">
        <v>1.6</v>
      </c>
      <c r="J80" s="20">
        <v>32</v>
      </c>
      <c r="K80" s="20" t="s">
        <v>120</v>
      </c>
      <c r="L80" s="75">
        <v>1985</v>
      </c>
    </row>
    <row r="81" spans="1:12" ht="12.75" customHeight="1">
      <c r="A81" s="21" t="s">
        <v>207</v>
      </c>
      <c r="B81" s="22">
        <v>150</v>
      </c>
      <c r="C81" s="22">
        <v>3</v>
      </c>
      <c r="D81" s="57">
        <v>71984</v>
      </c>
      <c r="H81" s="77" t="s">
        <v>206</v>
      </c>
      <c r="I81" s="20">
        <v>1.6</v>
      </c>
      <c r="J81" s="20">
        <v>40</v>
      </c>
      <c r="K81" s="20" t="s">
        <v>120</v>
      </c>
      <c r="L81" s="75">
        <v>2170</v>
      </c>
    </row>
    <row r="82" spans="1:12" ht="12.75" customHeight="1">
      <c r="A82" s="21" t="s">
        <v>208</v>
      </c>
      <c r="B82" s="22">
        <v>150</v>
      </c>
      <c r="C82" s="22">
        <v>6</v>
      </c>
      <c r="D82" s="57">
        <v>78441</v>
      </c>
      <c r="H82" s="77" t="s">
        <v>206</v>
      </c>
      <c r="I82" s="20">
        <v>1.6</v>
      </c>
      <c r="J82" s="20">
        <v>50</v>
      </c>
      <c r="K82" s="20" t="s">
        <v>120</v>
      </c>
      <c r="L82" s="75">
        <v>2395</v>
      </c>
    </row>
    <row r="83" spans="1:12" ht="12.75" customHeight="1">
      <c r="A83" s="21" t="s">
        <v>209</v>
      </c>
      <c r="B83" s="22">
        <v>200</v>
      </c>
      <c r="C83" s="22">
        <v>3</v>
      </c>
      <c r="D83" s="57">
        <v>88028</v>
      </c>
      <c r="H83" s="77" t="s">
        <v>206</v>
      </c>
      <c r="I83" s="20">
        <v>1.6</v>
      </c>
      <c r="J83" s="20">
        <v>65</v>
      </c>
      <c r="K83" s="20" t="s">
        <v>120</v>
      </c>
      <c r="L83" s="75">
        <v>2960</v>
      </c>
    </row>
    <row r="84" spans="1:12" ht="12.75" customHeight="1">
      <c r="A84" s="21" t="s">
        <v>210</v>
      </c>
      <c r="B84" s="22">
        <v>200</v>
      </c>
      <c r="C84" s="22">
        <v>6</v>
      </c>
      <c r="D84" s="57">
        <v>97656</v>
      </c>
      <c r="H84" s="77" t="s">
        <v>206</v>
      </c>
      <c r="I84" s="20">
        <v>1.6</v>
      </c>
      <c r="J84" s="20">
        <v>80</v>
      </c>
      <c r="K84" s="20" t="s">
        <v>120</v>
      </c>
      <c r="L84" s="75">
        <v>3210</v>
      </c>
    </row>
    <row r="85" spans="1:12" ht="12.75" customHeight="1">
      <c r="A85" s="21" t="s">
        <v>211</v>
      </c>
      <c r="B85" s="22">
        <v>250</v>
      </c>
      <c r="C85" s="22">
        <v>6</v>
      </c>
      <c r="D85" s="57">
        <v>147018</v>
      </c>
      <c r="H85" s="77" t="s">
        <v>206</v>
      </c>
      <c r="I85" s="20">
        <v>1.6</v>
      </c>
      <c r="J85" s="20">
        <v>100</v>
      </c>
      <c r="K85" s="20" t="s">
        <v>120</v>
      </c>
      <c r="L85" s="75">
        <v>7305</v>
      </c>
    </row>
    <row r="86" spans="1:12" ht="12.75" customHeight="1">
      <c r="A86" s="21" t="s">
        <v>212</v>
      </c>
      <c r="B86" s="22">
        <v>250</v>
      </c>
      <c r="C86" s="22">
        <v>6</v>
      </c>
      <c r="D86" s="57">
        <v>175338</v>
      </c>
      <c r="H86" s="69" t="s">
        <v>206</v>
      </c>
      <c r="I86" s="20">
        <v>1.6</v>
      </c>
      <c r="J86" s="20">
        <v>150</v>
      </c>
      <c r="K86" s="20" t="s">
        <v>120</v>
      </c>
      <c r="L86" s="76">
        <v>13500</v>
      </c>
    </row>
    <row r="87" spans="1:4" ht="12.75" customHeight="1">
      <c r="A87" s="21" t="s">
        <v>213</v>
      </c>
      <c r="B87" s="22">
        <v>300</v>
      </c>
      <c r="C87" s="22">
        <v>6</v>
      </c>
      <c r="D87" s="57">
        <v>167097</v>
      </c>
    </row>
    <row r="88" spans="1:4" ht="12.75" customHeight="1">
      <c r="A88" s="21" t="s">
        <v>214</v>
      </c>
      <c r="B88" s="22">
        <v>300</v>
      </c>
      <c r="C88" s="22">
        <v>6</v>
      </c>
      <c r="D88" s="57">
        <v>201081</v>
      </c>
    </row>
    <row r="89" ht="12.75" customHeight="1"/>
    <row r="90" ht="12.75" customHeight="1"/>
    <row r="91" ht="12.75" customHeight="1"/>
    <row r="92" ht="12.75" customHeight="1"/>
    <row r="93" ht="12.75" customHeight="1"/>
    <row r="94" ht="12.75" customHeight="1"/>
  </sheetData>
  <sheetProtection selectLockedCells="1" selectUnlockedCells="1"/>
  <mergeCells count="50">
    <mergeCell ref="A1:F1"/>
    <mergeCell ref="H1:L1"/>
    <mergeCell ref="A2:C2"/>
    <mergeCell ref="A3:C3"/>
    <mergeCell ref="J3:J4"/>
    <mergeCell ref="K3:K4"/>
    <mergeCell ref="L3:L4"/>
    <mergeCell ref="A4:C4"/>
    <mergeCell ref="A5:C5"/>
    <mergeCell ref="J5:J6"/>
    <mergeCell ref="K5:K6"/>
    <mergeCell ref="L5:L6"/>
    <mergeCell ref="A6:C6"/>
    <mergeCell ref="A7:C7"/>
    <mergeCell ref="J7:J8"/>
    <mergeCell ref="K7:K8"/>
    <mergeCell ref="L7:L8"/>
    <mergeCell ref="A8:C8"/>
    <mergeCell ref="A9:C9"/>
    <mergeCell ref="J9:J11"/>
    <mergeCell ref="A10:C10"/>
    <mergeCell ref="A11:C11"/>
    <mergeCell ref="A12:C12"/>
    <mergeCell ref="J12:J14"/>
    <mergeCell ref="A13:C13"/>
    <mergeCell ref="A14:C14"/>
    <mergeCell ref="A15:C15"/>
    <mergeCell ref="A16:C16"/>
    <mergeCell ref="J16:J18"/>
    <mergeCell ref="A17:C17"/>
    <mergeCell ref="A18:C18"/>
    <mergeCell ref="A19:C19"/>
    <mergeCell ref="J19:J21"/>
    <mergeCell ref="A20:C20"/>
    <mergeCell ref="A21:C21"/>
    <mergeCell ref="A22:C22"/>
    <mergeCell ref="J22:J24"/>
    <mergeCell ref="A23:C23"/>
    <mergeCell ref="A24:C24"/>
    <mergeCell ref="A25:C25"/>
    <mergeCell ref="J25:J27"/>
    <mergeCell ref="A26:F27"/>
    <mergeCell ref="A28:D28"/>
    <mergeCell ref="J28:J30"/>
    <mergeCell ref="A29:D29"/>
    <mergeCell ref="J31:J32"/>
    <mergeCell ref="J33:J34"/>
    <mergeCell ref="H37:L37"/>
    <mergeCell ref="A54:D54"/>
    <mergeCell ref="A68:D68"/>
  </mergeCells>
  <printOptions/>
  <pageMargins left="0.24027777777777778" right="0.1798611111111111" top="0.9833333333333333" bottom="0.5597222222222222" header="0.5118055555555555" footer="0.5118055555555555"/>
  <pageSetup horizontalDpi="300" verticalDpi="300" orientation="portrait" paperSize="9"/>
  <headerFooter alignWithMargins="0">
    <oddHeader>&amp;R&amp;8ООО «ПКФ Энергосистемы»                           
410003, г.Саратов, 1-й Глебучев проезд, д.2А
Тел./факс (8452) 740-850, 275-282, 740-859, 740-851, 715-765
http://www.systemgaz.ru.ru, e-mail: info@systemgaz.ru</oddHeader>
  </headerFooter>
</worksheet>
</file>

<file path=xl/worksheets/sheet3.xml><?xml version="1.0" encoding="utf-8"?>
<worksheet xmlns="http://schemas.openxmlformats.org/spreadsheetml/2006/main" xmlns:r="http://schemas.openxmlformats.org/officeDocument/2006/relationships">
  <dimension ref="A1:L37"/>
  <sheetViews>
    <sheetView workbookViewId="0" topLeftCell="A1">
      <selection activeCell="D46" sqref="D46"/>
    </sheetView>
  </sheetViews>
  <sheetFormatPr defaultColWidth="9.140625" defaultRowHeight="12.75"/>
  <cols>
    <col min="1" max="1" width="17.140625" style="1" customWidth="1"/>
    <col min="2" max="2" width="12.140625" style="1" customWidth="1"/>
    <col min="3" max="3" width="12.00390625" style="1" customWidth="1"/>
    <col min="4" max="4" width="15.57421875" style="1" customWidth="1"/>
    <col min="5" max="5" width="10.8515625" style="1" customWidth="1"/>
    <col min="6" max="7" width="10.00390625" style="1" customWidth="1"/>
    <col min="8" max="8" width="11.140625" style="1" customWidth="1"/>
    <col min="9" max="9" width="10.00390625" style="1" customWidth="1"/>
    <col min="10" max="10" width="10.57421875" style="1" customWidth="1"/>
    <col min="11" max="11" width="11.28125" style="1" customWidth="1"/>
    <col min="12" max="12" width="12.421875" style="1" customWidth="1"/>
  </cols>
  <sheetData>
    <row r="1" spans="1:12" ht="12.75">
      <c r="A1" s="81"/>
      <c r="B1" s="81"/>
      <c r="C1" s="81"/>
      <c r="D1" s="81"/>
      <c r="I1" s="82"/>
      <c r="J1" s="81"/>
      <c r="K1" s="81"/>
      <c r="L1" s="81"/>
    </row>
    <row r="2" spans="1:12" ht="12.75">
      <c r="A2" s="83" t="s">
        <v>215</v>
      </c>
      <c r="B2" s="84" t="s">
        <v>216</v>
      </c>
      <c r="C2" s="84"/>
      <c r="D2" s="85" t="s">
        <v>217</v>
      </c>
      <c r="E2" s="86" t="s">
        <v>218</v>
      </c>
      <c r="F2" s="86"/>
      <c r="G2" s="86"/>
      <c r="H2" s="86"/>
      <c r="I2" s="86"/>
      <c r="J2" s="86"/>
      <c r="K2" s="86"/>
      <c r="L2" s="87" t="s">
        <v>219</v>
      </c>
    </row>
    <row r="3" spans="1:12" ht="12.75">
      <c r="A3" s="83"/>
      <c r="B3" s="88" t="s">
        <v>220</v>
      </c>
      <c r="C3" s="88"/>
      <c r="D3" s="89" t="s">
        <v>221</v>
      </c>
      <c r="E3" s="90" t="s">
        <v>222</v>
      </c>
      <c r="F3" s="91" t="s">
        <v>223</v>
      </c>
      <c r="G3" s="91" t="s">
        <v>224</v>
      </c>
      <c r="H3" s="91" t="s">
        <v>225</v>
      </c>
      <c r="I3" s="91" t="s">
        <v>226</v>
      </c>
      <c r="J3" s="91" t="s">
        <v>227</v>
      </c>
      <c r="K3" s="92" t="s">
        <v>228</v>
      </c>
      <c r="L3" s="93" t="s">
        <v>229</v>
      </c>
    </row>
    <row r="4" spans="1:12" ht="12.75">
      <c r="A4" s="83"/>
      <c r="B4" s="94" t="s">
        <v>230</v>
      </c>
      <c r="C4" s="88" t="s">
        <v>231</v>
      </c>
      <c r="D4" s="95" t="s">
        <v>232</v>
      </c>
      <c r="E4" s="90"/>
      <c r="F4" s="91"/>
      <c r="G4" s="91"/>
      <c r="H4" s="91"/>
      <c r="I4" s="91"/>
      <c r="J4" s="91"/>
      <c r="K4" s="92"/>
      <c r="L4" s="96" t="s">
        <v>233</v>
      </c>
    </row>
    <row r="5" spans="1:12" ht="12.75">
      <c r="A5" s="97" t="s">
        <v>234</v>
      </c>
      <c r="B5" s="97"/>
      <c r="C5" s="97"/>
      <c r="D5" s="97"/>
      <c r="E5" s="97"/>
      <c r="F5" s="97"/>
      <c r="G5" s="97"/>
      <c r="H5" s="97"/>
      <c r="I5" s="97"/>
      <c r="J5" s="97"/>
      <c r="K5" s="97"/>
      <c r="L5" s="97"/>
    </row>
    <row r="6" spans="1:12" ht="12.75">
      <c r="A6" s="98" t="s">
        <v>235</v>
      </c>
      <c r="B6" s="99">
        <v>50</v>
      </c>
      <c r="C6" s="99">
        <v>0.043</v>
      </c>
      <c r="D6" s="100">
        <v>1.5</v>
      </c>
      <c r="E6" s="101">
        <v>524200</v>
      </c>
      <c r="F6" s="101">
        <v>591000</v>
      </c>
      <c r="G6" s="101">
        <v>563500</v>
      </c>
      <c r="H6" s="101">
        <v>630400</v>
      </c>
      <c r="I6" s="99" t="s">
        <v>236</v>
      </c>
      <c r="J6" s="99" t="s">
        <v>236</v>
      </c>
      <c r="K6" s="99" t="s">
        <v>236</v>
      </c>
      <c r="L6" s="99">
        <v>35</v>
      </c>
    </row>
    <row r="7" spans="1:12" ht="12.75">
      <c r="A7" s="98" t="s">
        <v>237</v>
      </c>
      <c r="B7" s="99">
        <v>63</v>
      </c>
      <c r="C7" s="99">
        <v>0.054</v>
      </c>
      <c r="D7" s="100">
        <v>1.9</v>
      </c>
      <c r="E7" s="101">
        <v>525500</v>
      </c>
      <c r="F7" s="101">
        <v>592300</v>
      </c>
      <c r="G7" s="101">
        <v>564800</v>
      </c>
      <c r="H7" s="101">
        <v>634200</v>
      </c>
      <c r="I7" s="99" t="s">
        <v>236</v>
      </c>
      <c r="J7" s="99" t="s">
        <v>236</v>
      </c>
      <c r="K7" s="99" t="s">
        <v>236</v>
      </c>
      <c r="L7" s="99">
        <v>35</v>
      </c>
    </row>
    <row r="8" spans="1:12" ht="12.75">
      <c r="A8" s="98" t="s">
        <v>238</v>
      </c>
      <c r="B8" s="99">
        <v>80</v>
      </c>
      <c r="C8" s="99">
        <v>0.069</v>
      </c>
      <c r="D8" s="100">
        <v>2.4</v>
      </c>
      <c r="E8" s="101">
        <v>526800</v>
      </c>
      <c r="F8" s="101">
        <v>593600</v>
      </c>
      <c r="G8" s="101">
        <v>568700</v>
      </c>
      <c r="H8" s="101">
        <v>635500</v>
      </c>
      <c r="I8" s="99" t="s">
        <v>236</v>
      </c>
      <c r="J8" s="99" t="s">
        <v>236</v>
      </c>
      <c r="K8" s="99" t="s">
        <v>236</v>
      </c>
      <c r="L8" s="99">
        <v>35</v>
      </c>
    </row>
    <row r="9" spans="1:12" ht="12.75">
      <c r="A9" s="98" t="s">
        <v>239</v>
      </c>
      <c r="B9" s="99">
        <v>100</v>
      </c>
      <c r="C9" s="99">
        <v>0.086</v>
      </c>
      <c r="D9" s="100">
        <v>3</v>
      </c>
      <c r="E9" s="101">
        <v>559600</v>
      </c>
      <c r="F9" s="101">
        <v>640800</v>
      </c>
      <c r="G9" s="101">
        <v>605400</v>
      </c>
      <c r="H9" s="101">
        <v>677500</v>
      </c>
      <c r="I9" s="99" t="s">
        <v>236</v>
      </c>
      <c r="J9" s="99" t="s">
        <v>236</v>
      </c>
      <c r="K9" s="99" t="s">
        <v>236</v>
      </c>
      <c r="L9" s="99">
        <v>45</v>
      </c>
    </row>
    <row r="10" spans="1:12" ht="12.75">
      <c r="A10" s="98" t="s">
        <v>240</v>
      </c>
      <c r="B10" s="99">
        <v>126</v>
      </c>
      <c r="C10" s="99">
        <v>0.108</v>
      </c>
      <c r="D10" s="100">
        <v>3.8</v>
      </c>
      <c r="E10" s="101">
        <v>593600</v>
      </c>
      <c r="F10" s="101">
        <v>661800</v>
      </c>
      <c r="G10" s="101">
        <v>635500</v>
      </c>
      <c r="H10" s="101">
        <v>712800</v>
      </c>
      <c r="I10" s="99" t="s">
        <v>236</v>
      </c>
      <c r="J10" s="99" t="s">
        <v>236</v>
      </c>
      <c r="K10" s="99" t="s">
        <v>236</v>
      </c>
      <c r="L10" s="99">
        <v>45</v>
      </c>
    </row>
    <row r="11" spans="1:12" ht="12.75">
      <c r="A11" s="98" t="s">
        <v>241</v>
      </c>
      <c r="B11" s="99">
        <v>160</v>
      </c>
      <c r="C11" s="99">
        <v>0.138</v>
      </c>
      <c r="D11" s="100">
        <v>4.8</v>
      </c>
      <c r="E11" s="101">
        <v>622400</v>
      </c>
      <c r="F11" s="101">
        <v>705000</v>
      </c>
      <c r="G11" s="101">
        <v>667000</v>
      </c>
      <c r="H11" s="101">
        <v>740400</v>
      </c>
      <c r="I11" s="99" t="s">
        <v>236</v>
      </c>
      <c r="J11" s="99" t="s">
        <v>236</v>
      </c>
      <c r="K11" s="99" t="s">
        <v>236</v>
      </c>
      <c r="L11" s="99">
        <v>45</v>
      </c>
    </row>
    <row r="12" spans="1:12" ht="12.75">
      <c r="A12" s="98" t="s">
        <v>242</v>
      </c>
      <c r="B12" s="99">
        <v>200</v>
      </c>
      <c r="C12" s="99">
        <v>0.172</v>
      </c>
      <c r="D12" s="100">
        <v>6</v>
      </c>
      <c r="E12" s="101">
        <v>712800</v>
      </c>
      <c r="F12" s="101">
        <v>775800</v>
      </c>
      <c r="G12" s="101">
        <v>741700</v>
      </c>
      <c r="H12" s="101">
        <v>819000</v>
      </c>
      <c r="I12" s="99" t="s">
        <v>236</v>
      </c>
      <c r="J12" s="99" t="s">
        <v>236</v>
      </c>
      <c r="K12" s="99" t="s">
        <v>236</v>
      </c>
      <c r="L12" s="99">
        <v>45</v>
      </c>
    </row>
    <row r="13" spans="1:12" ht="12.75">
      <c r="A13" s="98" t="s">
        <v>243</v>
      </c>
      <c r="B13" s="99">
        <v>240</v>
      </c>
      <c r="C13" s="99">
        <v>0.206</v>
      </c>
      <c r="D13" s="100">
        <v>7.2</v>
      </c>
      <c r="E13" s="101">
        <v>812400</v>
      </c>
      <c r="F13" s="101">
        <v>893600</v>
      </c>
      <c r="G13" s="101">
        <v>862200</v>
      </c>
      <c r="H13" s="101">
        <v>940800</v>
      </c>
      <c r="I13" s="99" t="s">
        <v>236</v>
      </c>
      <c r="J13" s="99" t="s">
        <v>236</v>
      </c>
      <c r="K13" s="99" t="s">
        <v>236</v>
      </c>
      <c r="L13" s="99">
        <v>45</v>
      </c>
    </row>
    <row r="14" spans="1:12" ht="12.75">
      <c r="A14" s="98" t="s">
        <v>244</v>
      </c>
      <c r="B14" s="99">
        <v>300</v>
      </c>
      <c r="C14" s="99">
        <v>0.258</v>
      </c>
      <c r="D14" s="100">
        <v>9</v>
      </c>
      <c r="E14" s="101">
        <v>912000</v>
      </c>
      <c r="F14" s="101">
        <v>993200</v>
      </c>
      <c r="G14" s="101">
        <v>956500</v>
      </c>
      <c r="H14" s="101">
        <v>1040400</v>
      </c>
      <c r="I14" s="99" t="s">
        <v>236</v>
      </c>
      <c r="J14" s="99" t="s">
        <v>236</v>
      </c>
      <c r="K14" s="99" t="s">
        <v>236</v>
      </c>
      <c r="L14" s="99">
        <v>45</v>
      </c>
    </row>
    <row r="15" spans="1:12" ht="12.75">
      <c r="A15" s="98" t="s">
        <v>245</v>
      </c>
      <c r="B15" s="99">
        <v>400</v>
      </c>
      <c r="C15" s="99">
        <v>0.344</v>
      </c>
      <c r="D15" s="100">
        <v>12</v>
      </c>
      <c r="E15" s="101">
        <v>1024800</v>
      </c>
      <c r="F15" s="101">
        <v>1105000</v>
      </c>
      <c r="G15" s="101">
        <v>1062800</v>
      </c>
      <c r="H15" s="101">
        <v>1149600</v>
      </c>
      <c r="I15" s="99" t="s">
        <v>236</v>
      </c>
      <c r="J15" s="99" t="s">
        <v>236</v>
      </c>
      <c r="K15" s="99" t="s">
        <v>236</v>
      </c>
      <c r="L15" s="99">
        <v>50</v>
      </c>
    </row>
    <row r="16" spans="1:12" ht="12.75">
      <c r="A16" s="98" t="s">
        <v>246</v>
      </c>
      <c r="B16" s="99">
        <v>500</v>
      </c>
      <c r="C16" s="99">
        <v>0.43</v>
      </c>
      <c r="D16" s="100">
        <v>15</v>
      </c>
      <c r="E16" s="101">
        <v>1153600</v>
      </c>
      <c r="F16" s="101">
        <v>1237600</v>
      </c>
      <c r="G16" s="101">
        <v>1198200</v>
      </c>
      <c r="H16" s="101">
        <v>1281000</v>
      </c>
      <c r="I16" s="99" t="s">
        <v>236</v>
      </c>
      <c r="J16" s="99" t="s">
        <v>236</v>
      </c>
      <c r="K16" s="99" t="s">
        <v>236</v>
      </c>
      <c r="L16" s="99">
        <v>55</v>
      </c>
    </row>
    <row r="17" spans="1:12" ht="12.75">
      <c r="A17" s="97" t="s">
        <v>247</v>
      </c>
      <c r="B17" s="97"/>
      <c r="C17" s="97"/>
      <c r="D17" s="97"/>
      <c r="E17" s="97"/>
      <c r="F17" s="97"/>
      <c r="G17" s="97"/>
      <c r="H17" s="97"/>
      <c r="I17" s="97"/>
      <c r="J17" s="97"/>
      <c r="K17" s="97"/>
      <c r="L17" s="97"/>
    </row>
    <row r="18" spans="1:12" ht="12.75">
      <c r="A18" s="102" t="s">
        <v>248</v>
      </c>
      <c r="B18" s="99">
        <v>200</v>
      </c>
      <c r="C18" s="99">
        <v>0.172</v>
      </c>
      <c r="D18" s="100">
        <v>6</v>
      </c>
      <c r="E18" s="101">
        <v>859300</v>
      </c>
      <c r="F18" s="101">
        <v>928000</v>
      </c>
      <c r="G18" s="101">
        <f>693000*1.1*1.2+40</f>
        <v>914800.0000000001</v>
      </c>
      <c r="H18" s="101">
        <f>742000*1.1*1.2-40</f>
        <v>979400.0000000001</v>
      </c>
      <c r="I18" s="99" t="s">
        <v>236</v>
      </c>
      <c r="J18" s="99" t="s">
        <v>236</v>
      </c>
      <c r="K18" s="99" t="s">
        <v>236</v>
      </c>
      <c r="L18" s="99">
        <v>35</v>
      </c>
    </row>
    <row r="19" spans="1:12" ht="12.75">
      <c r="A19" s="98" t="s">
        <v>249</v>
      </c>
      <c r="B19" s="99">
        <v>300</v>
      </c>
      <c r="C19" s="99">
        <v>0.258</v>
      </c>
      <c r="D19" s="100">
        <v>9</v>
      </c>
      <c r="E19" s="101">
        <v>1135200</v>
      </c>
      <c r="F19" s="101">
        <v>1217000</v>
      </c>
      <c r="G19" s="101">
        <f>890000*1.1*1.2</f>
        <v>1174800</v>
      </c>
      <c r="H19" s="101">
        <f>955000*1.1*1.2</f>
        <v>1260600</v>
      </c>
      <c r="I19" s="99" t="s">
        <v>236</v>
      </c>
      <c r="J19" s="99" t="s">
        <v>236</v>
      </c>
      <c r="K19" s="99" t="s">
        <v>236</v>
      </c>
      <c r="L19" s="99">
        <v>40</v>
      </c>
    </row>
    <row r="20" spans="1:12" ht="12.75">
      <c r="A20" s="98" t="s">
        <v>250</v>
      </c>
      <c r="B20" s="99">
        <v>320</v>
      </c>
      <c r="C20" s="99">
        <v>0.275</v>
      </c>
      <c r="D20" s="100">
        <v>9.6</v>
      </c>
      <c r="E20" s="101">
        <v>1053400</v>
      </c>
      <c r="F20" s="101">
        <v>1115400</v>
      </c>
      <c r="G20" s="101">
        <f>930000*1.1*1.2</f>
        <v>1227600</v>
      </c>
      <c r="H20" s="101">
        <f>883000*1.1*1.2+40</f>
        <v>1165600</v>
      </c>
      <c r="I20" s="99" t="s">
        <v>236</v>
      </c>
      <c r="J20" s="99" t="s">
        <v>236</v>
      </c>
      <c r="K20" s="99" t="s">
        <v>236</v>
      </c>
      <c r="L20" s="99">
        <v>40</v>
      </c>
    </row>
    <row r="21" spans="1:12" ht="12.75">
      <c r="A21" s="98" t="s">
        <v>251</v>
      </c>
      <c r="B21" s="99">
        <v>400</v>
      </c>
      <c r="C21" s="99">
        <v>0.344</v>
      </c>
      <c r="D21" s="100">
        <v>12</v>
      </c>
      <c r="E21" s="101">
        <v>1149700</v>
      </c>
      <c r="F21" s="101">
        <v>1219700</v>
      </c>
      <c r="G21" s="101">
        <f>903000*1.1*1.2+40</f>
        <v>1192000</v>
      </c>
      <c r="H21" s="101">
        <f>950000*1.1*1.2</f>
        <v>1254000</v>
      </c>
      <c r="I21" s="99" t="s">
        <v>236</v>
      </c>
      <c r="J21" s="99" t="s">
        <v>236</v>
      </c>
      <c r="K21" s="99" t="s">
        <v>236</v>
      </c>
      <c r="L21" s="99">
        <v>40</v>
      </c>
    </row>
    <row r="22" spans="1:12" ht="12.75">
      <c r="A22" s="98" t="s">
        <v>252</v>
      </c>
      <c r="B22" s="99">
        <v>400</v>
      </c>
      <c r="C22" s="99">
        <v>0.344</v>
      </c>
      <c r="D22" s="100">
        <v>12</v>
      </c>
      <c r="E22" s="101">
        <v>1349000</v>
      </c>
      <c r="F22" s="101">
        <f>1075000*1.1*1.2</f>
        <v>1419000</v>
      </c>
      <c r="G22" s="101">
        <f>1055000*1.1*1.2</f>
        <v>1392600</v>
      </c>
      <c r="H22" s="101">
        <f>1106000*1.1*1.2-20</f>
        <v>1459900</v>
      </c>
      <c r="I22" s="99" t="s">
        <v>236</v>
      </c>
      <c r="J22" s="99" t="s">
        <v>236</v>
      </c>
      <c r="K22" s="99" t="s">
        <v>236</v>
      </c>
      <c r="L22" s="99">
        <v>40</v>
      </c>
    </row>
    <row r="23" spans="1:12" ht="12.75">
      <c r="A23" s="98" t="s">
        <v>253</v>
      </c>
      <c r="B23" s="99">
        <v>480</v>
      </c>
      <c r="C23" s="99">
        <v>0.412</v>
      </c>
      <c r="D23" s="100">
        <v>14.4</v>
      </c>
      <c r="E23" s="101">
        <v>1306800</v>
      </c>
      <c r="F23" s="101">
        <f>1070000*1.1*1.2</f>
        <v>1412400</v>
      </c>
      <c r="G23" s="101">
        <f>1050000*1.1*1.2</f>
        <v>1386000</v>
      </c>
      <c r="H23" s="101">
        <f>1100000*1.1*1.2</f>
        <v>1452000</v>
      </c>
      <c r="I23" s="99" t="s">
        <v>236</v>
      </c>
      <c r="J23" s="99" t="s">
        <v>236</v>
      </c>
      <c r="K23" s="99" t="s">
        <v>236</v>
      </c>
      <c r="L23" s="99">
        <v>43</v>
      </c>
    </row>
    <row r="24" spans="1:12" ht="12.75">
      <c r="A24" s="98" t="s">
        <v>254</v>
      </c>
      <c r="B24" s="99">
        <v>500</v>
      </c>
      <c r="C24" s="99">
        <v>0.43</v>
      </c>
      <c r="D24" s="100">
        <v>15</v>
      </c>
      <c r="E24" s="101">
        <v>1584000</v>
      </c>
      <c r="F24" s="101">
        <f>1275000*1.1*1.2</f>
        <v>1683000</v>
      </c>
      <c r="G24" s="101">
        <f>1221000*1.1*1.2-20</f>
        <v>1611700</v>
      </c>
      <c r="H24" s="101">
        <f>1306000*1.1*1.2-20</f>
        <v>1723900</v>
      </c>
      <c r="I24" s="99" t="s">
        <v>236</v>
      </c>
      <c r="J24" s="99" t="s">
        <v>236</v>
      </c>
      <c r="K24" s="99" t="s">
        <v>236</v>
      </c>
      <c r="L24" s="99">
        <v>45</v>
      </c>
    </row>
    <row r="25" spans="1:12" ht="12.75">
      <c r="A25" s="98" t="s">
        <v>255</v>
      </c>
      <c r="B25" s="99">
        <v>600</v>
      </c>
      <c r="C25" s="99">
        <v>0.516</v>
      </c>
      <c r="D25" s="100">
        <v>18.6</v>
      </c>
      <c r="E25" s="101">
        <v>1563600</v>
      </c>
      <c r="F25" s="101">
        <f>1391000*1.2</f>
        <v>1669200</v>
      </c>
      <c r="G25" s="101">
        <f>1336000*1.2</f>
        <v>1603200</v>
      </c>
      <c r="H25" s="101">
        <f>1424000*1.2</f>
        <v>1708800</v>
      </c>
      <c r="I25" s="99" t="s">
        <v>236</v>
      </c>
      <c r="J25" s="99" t="s">
        <v>236</v>
      </c>
      <c r="K25" s="99" t="s">
        <v>236</v>
      </c>
      <c r="L25" s="99">
        <v>50</v>
      </c>
    </row>
    <row r="26" spans="1:12" ht="12.75">
      <c r="A26" s="98" t="s">
        <v>256</v>
      </c>
      <c r="B26" s="99">
        <v>640</v>
      </c>
      <c r="C26" s="99">
        <v>0.55</v>
      </c>
      <c r="D26" s="100">
        <v>19.8</v>
      </c>
      <c r="E26" s="101">
        <v>1663200</v>
      </c>
      <c r="F26" s="101">
        <f>1365000*1.1*1.2</f>
        <v>1801800.0000000002</v>
      </c>
      <c r="G26" s="101">
        <f>1281000*1.1*1.2-20</f>
        <v>1690900</v>
      </c>
      <c r="H26" s="101">
        <f>1371000*1.1*1.2-20</f>
        <v>1809700.0000000002</v>
      </c>
      <c r="I26" s="99" t="s">
        <v>236</v>
      </c>
      <c r="J26" s="99" t="s">
        <v>236</v>
      </c>
      <c r="K26" s="99" t="s">
        <v>236</v>
      </c>
      <c r="L26" s="99">
        <v>50</v>
      </c>
    </row>
    <row r="27" spans="1:12" ht="12.75">
      <c r="A27" s="98" t="s">
        <v>257</v>
      </c>
      <c r="B27" s="99">
        <v>800</v>
      </c>
      <c r="C27" s="99">
        <v>0.688</v>
      </c>
      <c r="D27" s="100">
        <v>24</v>
      </c>
      <c r="E27" s="101">
        <v>1858600</v>
      </c>
      <c r="F27" s="101">
        <f>1524000*1.1*1.2+20</f>
        <v>2011700.0000000002</v>
      </c>
      <c r="G27" s="101">
        <f>1449000*1.1*1.2+20</f>
        <v>1912700.0000000002</v>
      </c>
      <c r="H27" s="101">
        <f>1564000*1.1*1.2+20</f>
        <v>2064500.0000000002</v>
      </c>
      <c r="I27" s="99" t="s">
        <v>236</v>
      </c>
      <c r="J27" s="99" t="s">
        <v>236</v>
      </c>
      <c r="K27" s="99" t="s">
        <v>236</v>
      </c>
      <c r="L27" s="99">
        <v>50</v>
      </c>
    </row>
    <row r="28" spans="1:12" ht="12.75">
      <c r="A28" s="98" t="s">
        <v>258</v>
      </c>
      <c r="B28" s="99">
        <v>1000</v>
      </c>
      <c r="C28" s="99">
        <v>0.86</v>
      </c>
      <c r="D28" s="100">
        <v>30</v>
      </c>
      <c r="E28" s="101">
        <v>2217600</v>
      </c>
      <c r="F28" s="101">
        <f>1790000*1.1*1.2</f>
        <v>2362800</v>
      </c>
      <c r="G28" s="101">
        <f>1708000*1.1*1.2+40</f>
        <v>2254600</v>
      </c>
      <c r="H28" s="101">
        <f>1818000*1.1*1.2+40</f>
        <v>2399800</v>
      </c>
      <c r="I28" s="99" t="s">
        <v>236</v>
      </c>
      <c r="J28" s="99" t="s">
        <v>236</v>
      </c>
      <c r="K28" s="99" t="s">
        <v>236</v>
      </c>
      <c r="L28" s="99">
        <v>60</v>
      </c>
    </row>
    <row r="29" spans="1:12" ht="12.75" customHeight="1">
      <c r="A29" s="98" t="s">
        <v>259</v>
      </c>
      <c r="B29" s="99">
        <v>1250</v>
      </c>
      <c r="C29" s="99">
        <v>1.1</v>
      </c>
      <c r="D29" s="99">
        <v>38</v>
      </c>
      <c r="E29" s="103" t="s">
        <v>260</v>
      </c>
      <c r="F29" s="103"/>
      <c r="G29" s="104"/>
      <c r="H29" s="105" t="s">
        <v>261</v>
      </c>
      <c r="I29" s="105"/>
      <c r="J29" s="105"/>
      <c r="K29" s="105"/>
      <c r="L29" s="105"/>
    </row>
    <row r="30" spans="1:12" ht="12.75">
      <c r="A30" s="98" t="s">
        <v>262</v>
      </c>
      <c r="B30" s="99">
        <v>1500</v>
      </c>
      <c r="C30" s="99">
        <v>1.29</v>
      </c>
      <c r="D30" s="99">
        <v>45</v>
      </c>
      <c r="E30" s="103" t="s">
        <v>263</v>
      </c>
      <c r="F30" s="103"/>
      <c r="G30" s="106"/>
      <c r="H30" s="105"/>
      <c r="I30" s="105"/>
      <c r="J30" s="105"/>
      <c r="K30" s="105"/>
      <c r="L30" s="105"/>
    </row>
    <row r="31" spans="1:12" ht="12.75">
      <c r="A31" s="98" t="s">
        <v>264</v>
      </c>
      <c r="B31" s="99">
        <v>2000</v>
      </c>
      <c r="C31" s="99">
        <v>1.78</v>
      </c>
      <c r="D31" s="99">
        <v>60</v>
      </c>
      <c r="E31" s="103" t="s">
        <v>265</v>
      </c>
      <c r="F31" s="103"/>
      <c r="G31" s="106"/>
      <c r="H31" s="105"/>
      <c r="I31" s="105"/>
      <c r="J31" s="105"/>
      <c r="K31" s="105"/>
      <c r="L31" s="105"/>
    </row>
    <row r="32" spans="1:12" ht="12.75">
      <c r="A32" s="98" t="s">
        <v>266</v>
      </c>
      <c r="B32" s="99">
        <v>2250</v>
      </c>
      <c r="C32" s="99">
        <v>1.93</v>
      </c>
      <c r="D32" s="99">
        <v>68</v>
      </c>
      <c r="E32" s="103" t="s">
        <v>267</v>
      </c>
      <c r="F32" s="103"/>
      <c r="G32" s="106"/>
      <c r="H32" s="105"/>
      <c r="I32" s="105"/>
      <c r="J32" s="105"/>
      <c r="K32" s="105"/>
      <c r="L32" s="105"/>
    </row>
    <row r="33" spans="1:12" ht="12.75">
      <c r="A33" s="98" t="s">
        <v>268</v>
      </c>
      <c r="B33" s="99">
        <v>2500</v>
      </c>
      <c r="C33" s="99">
        <v>2.15</v>
      </c>
      <c r="D33" s="99">
        <v>75</v>
      </c>
      <c r="E33" s="103" t="s">
        <v>269</v>
      </c>
      <c r="F33" s="103"/>
      <c r="G33" s="106"/>
      <c r="H33" s="105"/>
      <c r="I33" s="105"/>
      <c r="J33" s="105"/>
      <c r="K33" s="105"/>
      <c r="L33" s="105"/>
    </row>
    <row r="34" spans="1:12" ht="12.75">
      <c r="A34" s="98" t="s">
        <v>270</v>
      </c>
      <c r="B34" s="99">
        <v>3000</v>
      </c>
      <c r="C34" s="99">
        <v>2.58</v>
      </c>
      <c r="D34" s="99">
        <v>90</v>
      </c>
      <c r="E34" s="103" t="s">
        <v>271</v>
      </c>
      <c r="F34" s="103"/>
      <c r="G34" s="106"/>
      <c r="H34" s="105"/>
      <c r="I34" s="105"/>
      <c r="J34" s="105"/>
      <c r="K34" s="105"/>
      <c r="L34" s="105"/>
    </row>
    <row r="35" spans="1:12" ht="12.75">
      <c r="A35" s="98" t="s">
        <v>272</v>
      </c>
      <c r="B35" s="99">
        <v>4700</v>
      </c>
      <c r="C35" s="99">
        <v>3.99</v>
      </c>
      <c r="D35" s="99">
        <v>140</v>
      </c>
      <c r="E35" s="103" t="s">
        <v>273</v>
      </c>
      <c r="F35" s="103"/>
      <c r="G35" s="106"/>
      <c r="H35" s="105"/>
      <c r="I35" s="105"/>
      <c r="J35" s="105"/>
      <c r="K35" s="105"/>
      <c r="L35" s="105"/>
    </row>
    <row r="36" spans="1:12" ht="12.75">
      <c r="A36" s="98" t="s">
        <v>274</v>
      </c>
      <c r="B36" s="99" t="s">
        <v>275</v>
      </c>
      <c r="C36" s="99"/>
      <c r="D36" s="99"/>
      <c r="E36" s="107" t="s">
        <v>236</v>
      </c>
      <c r="F36" s="107"/>
      <c r="G36" s="108"/>
      <c r="H36" s="105"/>
      <c r="I36" s="105"/>
      <c r="J36" s="105"/>
      <c r="K36" s="105"/>
      <c r="L36" s="105"/>
    </row>
    <row r="37" spans="1:12" ht="15">
      <c r="A37" s="109" t="s">
        <v>276</v>
      </c>
      <c r="B37" s="109"/>
      <c r="C37" s="109"/>
      <c r="D37" s="109"/>
      <c r="E37" s="109"/>
      <c r="F37" s="109"/>
      <c r="G37" s="109"/>
      <c r="H37" s="109"/>
      <c r="I37" s="109"/>
      <c r="J37" s="109"/>
      <c r="K37" s="109"/>
      <c r="L37" s="109"/>
    </row>
  </sheetData>
  <sheetProtection selectLockedCells="1" selectUnlockedCells="1"/>
  <mergeCells count="26">
    <mergeCell ref="A1:D1"/>
    <mergeCell ref="J1:L1"/>
    <mergeCell ref="A2:A4"/>
    <mergeCell ref="B2:C2"/>
    <mergeCell ref="E2:K2"/>
    <mergeCell ref="B3:C3"/>
    <mergeCell ref="E3:E4"/>
    <mergeCell ref="F3:F4"/>
    <mergeCell ref="G3:G4"/>
    <mergeCell ref="H3:H4"/>
    <mergeCell ref="I3:I4"/>
    <mergeCell ref="J3:J4"/>
    <mergeCell ref="K3:K4"/>
    <mergeCell ref="A5:L5"/>
    <mergeCell ref="A17:L17"/>
    <mergeCell ref="E29:F29"/>
    <mergeCell ref="H29:L36"/>
    <mergeCell ref="E30:F30"/>
    <mergeCell ref="E31:F31"/>
    <mergeCell ref="E32:F32"/>
    <mergeCell ref="E33:F33"/>
    <mergeCell ref="E34:F34"/>
    <mergeCell ref="E35:F35"/>
    <mergeCell ref="B36:C36"/>
    <mergeCell ref="E36:F36"/>
    <mergeCell ref="A37:L37"/>
  </mergeCells>
  <printOptions/>
  <pageMargins left="0.3298611111111111" right="0.35" top="1" bottom="0.8597222222222223" header="0.1701388888888889" footer="0.5118055555555555"/>
  <pageSetup horizontalDpi="300" verticalDpi="300" orientation="landscape" paperSize="9"/>
  <headerFooter alignWithMargins="0">
    <oddHeader>&amp;R&amp;9ООО «ПКФ Энергосистемы»                           
410003, г.Саратов, 1-й Глебучев проезд, д.2А
Тел./факс (8452) 740-850, 275-282, 740-859, 740-851, 715-765
http://www.systemgaz.ru.ru, e-mail: info@systemgaz.ru</oddHeader>
  </headerFooter>
</worksheet>
</file>

<file path=xl/worksheets/sheet4.xml><?xml version="1.0" encoding="utf-8"?>
<worksheet xmlns="http://schemas.openxmlformats.org/spreadsheetml/2006/main" xmlns:r="http://schemas.openxmlformats.org/officeDocument/2006/relationships">
  <dimension ref="A1:M186"/>
  <sheetViews>
    <sheetView workbookViewId="0" topLeftCell="A37">
      <selection activeCell="I11" sqref="I11"/>
    </sheetView>
  </sheetViews>
  <sheetFormatPr defaultColWidth="9.140625" defaultRowHeight="12.75" customHeight="1"/>
  <cols>
    <col min="1" max="1" width="35.7109375" style="110" customWidth="1"/>
    <col min="2" max="2" width="11.7109375" style="110" customWidth="1"/>
    <col min="3" max="3" width="3.140625" style="110" customWidth="1"/>
    <col min="4" max="4" width="12.140625" style="110" customWidth="1"/>
    <col min="5" max="5" width="6.8515625" style="110" customWidth="1"/>
    <col min="6" max="6" width="5.8515625" style="110" customWidth="1"/>
    <col min="7" max="7" width="9.140625" style="110" customWidth="1"/>
    <col min="8" max="8" width="7.140625" style="110" customWidth="1"/>
    <col min="9" max="9" width="9.140625" style="110" customWidth="1"/>
    <col min="10" max="10" width="8.7109375" style="110" customWidth="1"/>
  </cols>
  <sheetData>
    <row r="1" spans="1:13" ht="12.75" customHeight="1">
      <c r="A1" s="111" t="s">
        <v>277</v>
      </c>
      <c r="B1" s="111"/>
      <c r="C1" s="112"/>
      <c r="D1" s="111" t="s">
        <v>278</v>
      </c>
      <c r="E1" s="111"/>
      <c r="F1" s="111"/>
      <c r="G1" s="111"/>
      <c r="H1" s="111"/>
      <c r="I1" s="111"/>
      <c r="K1" s="113"/>
      <c r="L1" s="114"/>
      <c r="M1" s="110"/>
    </row>
    <row r="2" spans="1:13" ht="12.75" customHeight="1">
      <c r="A2" s="115" t="s">
        <v>279</v>
      </c>
      <c r="B2" s="116" t="s">
        <v>280</v>
      </c>
      <c r="C2" s="117"/>
      <c r="D2" s="118" t="s">
        <v>281</v>
      </c>
      <c r="E2" s="118"/>
      <c r="F2" s="118"/>
      <c r="G2" s="119" t="s">
        <v>15</v>
      </c>
      <c r="H2" s="119" t="s">
        <v>20</v>
      </c>
      <c r="I2" s="120" t="s">
        <v>280</v>
      </c>
      <c r="J2" s="1"/>
      <c r="K2" s="113"/>
      <c r="L2" s="114"/>
      <c r="M2" s="110"/>
    </row>
    <row r="3" spans="1:13" ht="12.75" customHeight="1">
      <c r="A3" s="115"/>
      <c r="B3" s="116"/>
      <c r="C3" s="121"/>
      <c r="D3" s="118"/>
      <c r="E3" s="118"/>
      <c r="F3" s="118"/>
      <c r="G3" s="119"/>
      <c r="H3" s="119"/>
      <c r="I3" s="120"/>
      <c r="J3" s="1"/>
      <c r="K3" s="113"/>
      <c r="L3" s="114"/>
      <c r="M3" s="110"/>
    </row>
    <row r="4" spans="1:13" ht="12.75" customHeight="1">
      <c r="A4" s="122" t="s">
        <v>282</v>
      </c>
      <c r="B4" s="123">
        <v>3264</v>
      </c>
      <c r="C4" s="121"/>
      <c r="D4" s="124" t="s">
        <v>22</v>
      </c>
      <c r="E4" s="124"/>
      <c r="F4" s="124"/>
      <c r="G4" s="125">
        <v>1.2</v>
      </c>
      <c r="H4" s="125">
        <v>50</v>
      </c>
      <c r="I4" s="126">
        <v>13897</v>
      </c>
      <c r="J4" s="1"/>
      <c r="K4" s="113"/>
      <c r="L4" s="114"/>
      <c r="M4" s="110"/>
    </row>
    <row r="5" spans="1:13" ht="12.75" customHeight="1">
      <c r="A5" s="127" t="s">
        <v>283</v>
      </c>
      <c r="B5" s="128">
        <v>3400</v>
      </c>
      <c r="C5" s="129"/>
      <c r="D5" s="124" t="s">
        <v>25</v>
      </c>
      <c r="E5" s="124"/>
      <c r="F5" s="124"/>
      <c r="G5" s="125">
        <v>1.2</v>
      </c>
      <c r="H5" s="125">
        <v>100</v>
      </c>
      <c r="I5" s="126">
        <v>18033</v>
      </c>
      <c r="J5" s="1"/>
      <c r="K5" s="113"/>
      <c r="L5" s="114"/>
      <c r="M5" s="110"/>
    </row>
    <row r="6" spans="1:13" ht="12.75" customHeight="1">
      <c r="A6" s="127" t="s">
        <v>284</v>
      </c>
      <c r="B6" s="128">
        <v>3656</v>
      </c>
      <c r="C6" s="129"/>
      <c r="D6" s="124" t="s">
        <v>27</v>
      </c>
      <c r="E6" s="124"/>
      <c r="F6" s="124"/>
      <c r="G6" s="125">
        <v>1.2</v>
      </c>
      <c r="H6" s="125">
        <v>200</v>
      </c>
      <c r="I6" s="126">
        <v>36780</v>
      </c>
      <c r="J6" s="1"/>
      <c r="K6" s="113"/>
      <c r="L6" s="114"/>
      <c r="M6" s="110"/>
    </row>
    <row r="7" spans="1:13" ht="12.75" customHeight="1">
      <c r="A7" s="127" t="s">
        <v>285</v>
      </c>
      <c r="B7" s="128">
        <v>4137</v>
      </c>
      <c r="C7" s="129"/>
      <c r="D7" s="124" t="s">
        <v>30</v>
      </c>
      <c r="E7" s="124"/>
      <c r="F7" s="124"/>
      <c r="G7" s="125" t="s">
        <v>31</v>
      </c>
      <c r="H7" s="125">
        <v>40</v>
      </c>
      <c r="I7" s="126">
        <v>4366</v>
      </c>
      <c r="J7" s="1"/>
      <c r="K7" s="113"/>
      <c r="L7" s="114"/>
      <c r="M7" s="110"/>
    </row>
    <row r="8" spans="1:13" ht="12.75" customHeight="1">
      <c r="A8" s="127" t="s">
        <v>286</v>
      </c>
      <c r="B8" s="128">
        <v>5105</v>
      </c>
      <c r="C8" s="129"/>
      <c r="D8" s="124" t="s">
        <v>33</v>
      </c>
      <c r="E8" s="124"/>
      <c r="F8" s="124"/>
      <c r="G8" s="125" t="s">
        <v>31</v>
      </c>
      <c r="H8" s="125">
        <v>50</v>
      </c>
      <c r="I8" s="126">
        <v>4838</v>
      </c>
      <c r="J8" s="1"/>
      <c r="K8" s="113"/>
      <c r="L8" s="114"/>
      <c r="M8" s="110"/>
    </row>
    <row r="9" spans="1:13" ht="12.75" customHeight="1">
      <c r="A9" s="127" t="s">
        <v>287</v>
      </c>
      <c r="B9" s="128">
        <v>5656</v>
      </c>
      <c r="C9" s="129"/>
      <c r="D9" s="124" t="s">
        <v>36</v>
      </c>
      <c r="E9" s="124"/>
      <c r="F9" s="124"/>
      <c r="G9" s="125" t="s">
        <v>31</v>
      </c>
      <c r="H9" s="125">
        <v>65</v>
      </c>
      <c r="I9" s="126">
        <v>6431</v>
      </c>
      <c r="J9" s="1"/>
      <c r="K9" s="113"/>
      <c r="L9" s="114"/>
      <c r="M9" s="110"/>
    </row>
    <row r="10" spans="1:13" ht="12.75" customHeight="1">
      <c r="A10" s="127" t="s">
        <v>288</v>
      </c>
      <c r="B10" s="128">
        <v>7814</v>
      </c>
      <c r="C10" s="129"/>
      <c r="D10" s="124" t="s">
        <v>38</v>
      </c>
      <c r="E10" s="124"/>
      <c r="F10" s="124"/>
      <c r="G10" s="125" t="s">
        <v>31</v>
      </c>
      <c r="H10" s="125">
        <v>80</v>
      </c>
      <c r="I10" s="126">
        <v>11033</v>
      </c>
      <c r="J10" s="1"/>
      <c r="K10" s="113"/>
      <c r="L10" s="114"/>
      <c r="M10" s="110"/>
    </row>
    <row r="11" spans="1:13" ht="12.75" customHeight="1">
      <c r="A11" s="127" t="s">
        <v>289</v>
      </c>
      <c r="B11" s="128">
        <v>13877</v>
      </c>
      <c r="C11" s="129"/>
      <c r="D11" s="124" t="s">
        <v>41</v>
      </c>
      <c r="E11" s="124"/>
      <c r="F11" s="124"/>
      <c r="G11" s="125" t="s">
        <v>31</v>
      </c>
      <c r="H11" s="125">
        <v>100</v>
      </c>
      <c r="I11" s="126">
        <v>11682</v>
      </c>
      <c r="J11" s="1"/>
      <c r="K11" s="113"/>
      <c r="L11" s="114"/>
      <c r="M11" s="110"/>
    </row>
    <row r="12" spans="1:13" ht="12.75" customHeight="1">
      <c r="A12" s="127" t="s">
        <v>290</v>
      </c>
      <c r="B12" s="128">
        <v>14988</v>
      </c>
      <c r="C12" s="129"/>
      <c r="D12" s="124" t="s">
        <v>44</v>
      </c>
      <c r="E12" s="124"/>
      <c r="F12" s="124"/>
      <c r="G12" s="125" t="s">
        <v>45</v>
      </c>
      <c r="H12" s="125">
        <v>150</v>
      </c>
      <c r="I12" s="126">
        <v>19116</v>
      </c>
      <c r="J12" s="130"/>
      <c r="K12" s="113"/>
      <c r="L12" s="114"/>
      <c r="M12" s="110"/>
    </row>
    <row r="13" spans="1:13" ht="12.75" customHeight="1">
      <c r="A13" s="131" t="s">
        <v>291</v>
      </c>
      <c r="B13" s="132">
        <v>32096</v>
      </c>
      <c r="C13" s="129"/>
      <c r="D13" s="124" t="s">
        <v>48</v>
      </c>
      <c r="E13" s="124"/>
      <c r="F13" s="124"/>
      <c r="G13" s="125" t="s">
        <v>45</v>
      </c>
      <c r="H13" s="125">
        <v>80</v>
      </c>
      <c r="I13" s="126">
        <v>19116</v>
      </c>
      <c r="J13" s="1"/>
      <c r="K13" s="113"/>
      <c r="L13" s="114"/>
      <c r="M13" s="110"/>
    </row>
    <row r="14" spans="1:13" ht="12.75" customHeight="1">
      <c r="A14" s="112"/>
      <c r="B14" s="112"/>
      <c r="C14" s="133"/>
      <c r="D14" s="124" t="s">
        <v>51</v>
      </c>
      <c r="E14" s="124"/>
      <c r="F14" s="124"/>
      <c r="G14" s="125" t="s">
        <v>45</v>
      </c>
      <c r="H14" s="125">
        <v>150</v>
      </c>
      <c r="I14" s="126">
        <v>19116</v>
      </c>
      <c r="J14" s="1"/>
      <c r="K14" s="113"/>
      <c r="L14" s="114"/>
      <c r="M14" s="110"/>
    </row>
    <row r="15" spans="1:13" ht="12.75" customHeight="1">
      <c r="A15" s="134" t="s">
        <v>292</v>
      </c>
      <c r="B15" s="135">
        <v>8876</v>
      </c>
      <c r="C15" s="133"/>
      <c r="D15" s="124" t="s">
        <v>54</v>
      </c>
      <c r="E15" s="124"/>
      <c r="F15" s="124"/>
      <c r="G15" s="125" t="s">
        <v>45</v>
      </c>
      <c r="H15" s="125">
        <v>80</v>
      </c>
      <c r="I15" s="126">
        <v>24532</v>
      </c>
      <c r="J15" s="1"/>
      <c r="K15" s="113"/>
      <c r="L15" s="114"/>
      <c r="M15" s="110"/>
    </row>
    <row r="16" spans="1:13" ht="12.75" customHeight="1">
      <c r="A16" s="127" t="s">
        <v>293</v>
      </c>
      <c r="B16" s="128">
        <v>8926</v>
      </c>
      <c r="C16" s="133"/>
      <c r="D16" s="124" t="s">
        <v>57</v>
      </c>
      <c r="E16" s="124"/>
      <c r="F16" s="124"/>
      <c r="G16" s="125" t="s">
        <v>58</v>
      </c>
      <c r="H16" s="125">
        <v>100</v>
      </c>
      <c r="I16" s="126">
        <v>24532</v>
      </c>
      <c r="J16" s="1"/>
      <c r="K16" s="113"/>
      <c r="L16" s="114"/>
      <c r="M16" s="110"/>
    </row>
    <row r="17" spans="1:13" ht="12.75" customHeight="1">
      <c r="A17" s="127" t="s">
        <v>294</v>
      </c>
      <c r="B17" s="128">
        <v>8976</v>
      </c>
      <c r="C17" s="133"/>
      <c r="D17" s="124" t="s">
        <v>59</v>
      </c>
      <c r="E17" s="124"/>
      <c r="F17" s="124"/>
      <c r="G17" s="125" t="s">
        <v>45</v>
      </c>
      <c r="H17" s="125">
        <v>150</v>
      </c>
      <c r="I17" s="126">
        <v>46197</v>
      </c>
      <c r="J17" s="1"/>
      <c r="K17" s="113"/>
      <c r="L17" s="114"/>
      <c r="M17" s="110"/>
    </row>
    <row r="18" spans="1:13" ht="12.75" customHeight="1">
      <c r="A18" s="127" t="s">
        <v>295</v>
      </c>
      <c r="B18" s="128">
        <v>9493</v>
      </c>
      <c r="C18" s="133"/>
      <c r="D18" s="124" t="s">
        <v>62</v>
      </c>
      <c r="E18" s="124"/>
      <c r="F18" s="124"/>
      <c r="G18" s="125" t="s">
        <v>45</v>
      </c>
      <c r="H18" s="125">
        <v>200</v>
      </c>
      <c r="I18" s="126">
        <v>47259</v>
      </c>
      <c r="J18" s="1"/>
      <c r="K18" s="113"/>
      <c r="L18" s="114"/>
      <c r="M18" s="110"/>
    </row>
    <row r="19" spans="1:13" ht="12.75" customHeight="1">
      <c r="A19" s="127" t="s">
        <v>296</v>
      </c>
      <c r="B19" s="128">
        <v>10632</v>
      </c>
      <c r="C19" s="133"/>
      <c r="D19" s="124" t="s">
        <v>65</v>
      </c>
      <c r="E19" s="124"/>
      <c r="F19" s="124"/>
      <c r="G19" s="125" t="s">
        <v>45</v>
      </c>
      <c r="H19" s="125">
        <v>250</v>
      </c>
      <c r="I19" s="126">
        <v>100890</v>
      </c>
      <c r="J19" s="1"/>
      <c r="K19" s="113"/>
      <c r="L19" s="114"/>
      <c r="M19" s="110"/>
    </row>
    <row r="20" spans="1:13" ht="12.75" customHeight="1">
      <c r="A20" s="127" t="s">
        <v>297</v>
      </c>
      <c r="B20" s="128">
        <v>11184</v>
      </c>
      <c r="C20" s="133"/>
      <c r="D20" s="124" t="s">
        <v>68</v>
      </c>
      <c r="E20" s="124"/>
      <c r="F20" s="124"/>
      <c r="G20" s="136">
        <v>0.4</v>
      </c>
      <c r="H20" s="125" t="s">
        <v>298</v>
      </c>
      <c r="I20" s="126">
        <v>1958</v>
      </c>
      <c r="J20" s="1"/>
      <c r="K20" s="113"/>
      <c r="L20" s="114"/>
      <c r="M20" s="110"/>
    </row>
    <row r="21" spans="1:13" ht="12.75" customHeight="1">
      <c r="A21" s="127" t="s">
        <v>299</v>
      </c>
      <c r="B21" s="128">
        <v>13341</v>
      </c>
      <c r="C21" s="129"/>
      <c r="D21" s="124" t="s">
        <v>300</v>
      </c>
      <c r="E21" s="124"/>
      <c r="F21" s="124"/>
      <c r="G21" s="136">
        <v>0.4</v>
      </c>
      <c r="H21" s="125">
        <v>65</v>
      </c>
      <c r="I21" s="126">
        <v>16604</v>
      </c>
      <c r="J21" s="137"/>
      <c r="K21" s="113"/>
      <c r="L21" s="114"/>
      <c r="M21" s="110"/>
    </row>
    <row r="22" spans="1:13" ht="12.75" customHeight="1">
      <c r="A22" s="127" t="s">
        <v>301</v>
      </c>
      <c r="B22" s="128">
        <v>19404</v>
      </c>
      <c r="C22" s="129"/>
      <c r="D22" s="124" t="s">
        <v>70</v>
      </c>
      <c r="E22" s="124"/>
      <c r="F22" s="124"/>
      <c r="G22" s="136">
        <v>0.4</v>
      </c>
      <c r="H22" s="125">
        <v>25</v>
      </c>
      <c r="I22" s="126">
        <v>2076</v>
      </c>
      <c r="J22" s="137"/>
      <c r="K22" s="113"/>
      <c r="L22" s="114"/>
      <c r="M22" s="110"/>
    </row>
    <row r="23" spans="1:13" ht="12.75" customHeight="1">
      <c r="A23" s="127" t="s">
        <v>302</v>
      </c>
      <c r="B23" s="128">
        <v>20515</v>
      </c>
      <c r="C23" s="129"/>
      <c r="D23" s="138" t="s">
        <v>303</v>
      </c>
      <c r="E23" s="138"/>
      <c r="F23" s="138"/>
      <c r="G23" s="136">
        <v>0.4</v>
      </c>
      <c r="H23" s="125">
        <v>0.5</v>
      </c>
      <c r="I23" s="126">
        <v>5881</v>
      </c>
      <c r="J23" s="137"/>
      <c r="K23" s="113"/>
      <c r="L23" s="114"/>
      <c r="M23" s="110"/>
    </row>
    <row r="24" spans="1:13" ht="12.75" customHeight="1">
      <c r="A24" s="131" t="s">
        <v>304</v>
      </c>
      <c r="B24" s="132">
        <v>37623</v>
      </c>
      <c r="C24" s="112"/>
      <c r="D24" s="138" t="s">
        <v>75</v>
      </c>
      <c r="E24" s="138"/>
      <c r="F24" s="138"/>
      <c r="G24" s="136">
        <v>1.6</v>
      </c>
      <c r="H24" s="136">
        <v>50</v>
      </c>
      <c r="I24" s="139">
        <v>4928</v>
      </c>
      <c r="J24" s="137"/>
      <c r="K24" s="113"/>
      <c r="L24" s="114"/>
      <c r="M24" s="110"/>
    </row>
    <row r="25" spans="1:13" ht="12.75" customHeight="1">
      <c r="A25" s="111" t="s">
        <v>277</v>
      </c>
      <c r="B25" s="111"/>
      <c r="C25" s="112"/>
      <c r="D25" s="138" t="s">
        <v>78</v>
      </c>
      <c r="E25" s="138"/>
      <c r="F25" s="138"/>
      <c r="G25" s="136">
        <v>1.6</v>
      </c>
      <c r="H25" s="136">
        <v>100</v>
      </c>
      <c r="I25" s="139">
        <v>8400</v>
      </c>
      <c r="J25" s="137"/>
      <c r="K25" s="113"/>
      <c r="L25" s="114"/>
      <c r="M25" s="110"/>
    </row>
    <row r="26" spans="1:13" ht="12.75" customHeight="1">
      <c r="A26" s="111" t="s">
        <v>305</v>
      </c>
      <c r="B26" s="111"/>
      <c r="C26" s="112"/>
      <c r="D26" s="138" t="s">
        <v>306</v>
      </c>
      <c r="E26" s="138"/>
      <c r="F26" s="138"/>
      <c r="G26" s="136" t="s">
        <v>307</v>
      </c>
      <c r="H26" s="136">
        <v>15</v>
      </c>
      <c r="I26" s="139">
        <v>1053</v>
      </c>
      <c r="J26" s="137"/>
      <c r="K26" s="113"/>
      <c r="L26" s="114"/>
      <c r="M26" s="110"/>
    </row>
    <row r="27" spans="1:13" ht="12.75" customHeight="1">
      <c r="A27" s="134" t="s">
        <v>308</v>
      </c>
      <c r="B27" s="135">
        <v>12984</v>
      </c>
      <c r="C27" s="133"/>
      <c r="D27" s="138" t="s">
        <v>309</v>
      </c>
      <c r="E27" s="138"/>
      <c r="F27" s="138"/>
      <c r="G27" s="136" t="s">
        <v>307</v>
      </c>
      <c r="H27" s="136">
        <v>20</v>
      </c>
      <c r="I27" s="139">
        <v>1188</v>
      </c>
      <c r="J27" s="140"/>
      <c r="K27" s="113"/>
      <c r="L27" s="114"/>
      <c r="M27" s="110"/>
    </row>
    <row r="28" spans="1:13" ht="12.75" customHeight="1">
      <c r="A28" s="127" t="s">
        <v>310</v>
      </c>
      <c r="B28" s="128">
        <v>14087</v>
      </c>
      <c r="C28" s="133"/>
      <c r="D28" s="138" t="s">
        <v>311</v>
      </c>
      <c r="E28" s="138"/>
      <c r="F28" s="138"/>
      <c r="G28" s="136" t="s">
        <v>307</v>
      </c>
      <c r="H28" s="136">
        <v>25</v>
      </c>
      <c r="I28" s="139">
        <v>2096</v>
      </c>
      <c r="J28" s="137"/>
      <c r="K28" s="113"/>
      <c r="L28" s="114"/>
      <c r="M28" s="110"/>
    </row>
    <row r="29" spans="1:13" ht="12.75" customHeight="1">
      <c r="A29" s="127" t="s">
        <v>312</v>
      </c>
      <c r="B29" s="128">
        <v>14138</v>
      </c>
      <c r="C29" s="133"/>
      <c r="D29" s="138" t="s">
        <v>313</v>
      </c>
      <c r="E29" s="138"/>
      <c r="F29" s="138"/>
      <c r="G29" s="136" t="s">
        <v>307</v>
      </c>
      <c r="H29" s="136">
        <v>32</v>
      </c>
      <c r="I29" s="139">
        <v>2577</v>
      </c>
      <c r="J29" s="137"/>
      <c r="K29" s="113"/>
      <c r="L29" s="114"/>
      <c r="M29" s="110"/>
    </row>
    <row r="30" spans="1:13" ht="12.75" customHeight="1">
      <c r="A30" s="127" t="s">
        <v>314</v>
      </c>
      <c r="B30" s="128">
        <v>14654</v>
      </c>
      <c r="C30" s="133"/>
      <c r="D30" s="138" t="s">
        <v>315</v>
      </c>
      <c r="E30" s="138"/>
      <c r="F30" s="138"/>
      <c r="G30" s="136" t="s">
        <v>307</v>
      </c>
      <c r="H30" s="136">
        <v>40</v>
      </c>
      <c r="I30" s="139">
        <v>3461</v>
      </c>
      <c r="J30" s="1"/>
      <c r="K30" s="113"/>
      <c r="L30" s="114"/>
      <c r="M30" s="110"/>
    </row>
    <row r="31" spans="1:13" ht="12.75" customHeight="1">
      <c r="A31" s="127" t="s">
        <v>316</v>
      </c>
      <c r="B31" s="128">
        <v>15793</v>
      </c>
      <c r="C31" s="133"/>
      <c r="D31" s="138" t="s">
        <v>317</v>
      </c>
      <c r="E31" s="138"/>
      <c r="F31" s="138"/>
      <c r="G31" s="136" t="s">
        <v>307</v>
      </c>
      <c r="H31" s="136">
        <v>50</v>
      </c>
      <c r="I31" s="139">
        <v>4012</v>
      </c>
      <c r="J31" s="1"/>
      <c r="K31" s="113"/>
      <c r="L31" s="114"/>
      <c r="M31" s="110"/>
    </row>
    <row r="32" spans="1:13" ht="12.75" customHeight="1">
      <c r="A32" s="127" t="s">
        <v>318</v>
      </c>
      <c r="B32" s="128">
        <v>16345</v>
      </c>
      <c r="C32" s="133"/>
      <c r="D32" s="138" t="s">
        <v>319</v>
      </c>
      <c r="E32" s="138"/>
      <c r="F32" s="138"/>
      <c r="G32" s="136" t="s">
        <v>307</v>
      </c>
      <c r="H32" s="136">
        <v>65</v>
      </c>
      <c r="I32" s="139">
        <v>6170</v>
      </c>
      <c r="J32" s="1"/>
      <c r="K32" s="113"/>
      <c r="L32" s="114"/>
      <c r="M32" s="110"/>
    </row>
    <row r="33" spans="1:13" ht="12.75" customHeight="1">
      <c r="A33" s="127" t="s">
        <v>320</v>
      </c>
      <c r="B33" s="128">
        <v>18502</v>
      </c>
      <c r="C33" s="133"/>
      <c r="D33" s="138" t="s">
        <v>321</v>
      </c>
      <c r="E33" s="138"/>
      <c r="F33" s="138"/>
      <c r="G33" s="136" t="s">
        <v>307</v>
      </c>
      <c r="H33" s="136">
        <v>80</v>
      </c>
      <c r="I33" s="139">
        <v>12233</v>
      </c>
      <c r="J33" s="1"/>
      <c r="K33" s="113"/>
      <c r="L33" s="114"/>
      <c r="M33" s="110"/>
    </row>
    <row r="34" spans="1:13" ht="12.75" customHeight="1">
      <c r="A34" s="127" t="s">
        <v>322</v>
      </c>
      <c r="B34" s="128">
        <v>24565</v>
      </c>
      <c r="C34" s="133"/>
      <c r="D34" s="138" t="s">
        <v>323</v>
      </c>
      <c r="E34" s="138"/>
      <c r="F34" s="138"/>
      <c r="G34" s="136" t="s">
        <v>307</v>
      </c>
      <c r="H34" s="136">
        <v>100</v>
      </c>
      <c r="I34" s="139">
        <v>13345</v>
      </c>
      <c r="J34" s="1"/>
      <c r="K34" s="113"/>
      <c r="L34" s="114"/>
      <c r="M34" s="110"/>
    </row>
    <row r="35" spans="1:13" ht="12.75" customHeight="1">
      <c r="A35" s="127" t="s">
        <v>324</v>
      </c>
      <c r="B35" s="128">
        <v>25676</v>
      </c>
      <c r="C35" s="112"/>
      <c r="D35" s="141" t="s">
        <v>325</v>
      </c>
      <c r="E35" s="141"/>
      <c r="F35" s="141"/>
      <c r="G35" s="142" t="s">
        <v>307</v>
      </c>
      <c r="H35" s="142">
        <v>150</v>
      </c>
      <c r="I35" s="143">
        <v>30452</v>
      </c>
      <c r="J35" s="1"/>
      <c r="K35" s="113"/>
      <c r="L35" s="114"/>
      <c r="M35" s="110"/>
    </row>
    <row r="36" spans="1:13" ht="12.75" customHeight="1">
      <c r="A36" s="131" t="s">
        <v>326</v>
      </c>
      <c r="B36" s="132">
        <v>42785</v>
      </c>
      <c r="C36" s="112"/>
      <c r="D36" s="112"/>
      <c r="E36" s="121"/>
      <c r="F36" s="121"/>
      <c r="G36" s="129"/>
      <c r="H36" s="129"/>
      <c r="I36" s="129"/>
      <c r="J36" s="1"/>
      <c r="K36" s="113"/>
      <c r="L36" s="114"/>
      <c r="M36" s="110"/>
    </row>
    <row r="37" spans="1:13" ht="12.75" customHeight="1">
      <c r="A37" s="144" t="s">
        <v>327</v>
      </c>
      <c r="B37" s="144"/>
      <c r="C37" s="112"/>
      <c r="D37" s="145" t="s">
        <v>328</v>
      </c>
      <c r="E37" s="145"/>
      <c r="F37" s="145"/>
      <c r="G37" s="145"/>
      <c r="H37" s="145"/>
      <c r="I37" s="145"/>
      <c r="J37" s="1"/>
      <c r="K37" s="113"/>
      <c r="L37" s="114"/>
      <c r="M37" s="110"/>
    </row>
    <row r="38" spans="1:13" ht="12.75" customHeight="1">
      <c r="A38" s="146" t="s">
        <v>329</v>
      </c>
      <c r="B38" s="147">
        <v>7383</v>
      </c>
      <c r="C38" s="112"/>
      <c r="D38" s="148" t="s">
        <v>281</v>
      </c>
      <c r="E38" s="148"/>
      <c r="F38" s="148"/>
      <c r="G38" s="148"/>
      <c r="H38" s="148"/>
      <c r="I38" s="149" t="s">
        <v>330</v>
      </c>
      <c r="J38" s="1"/>
      <c r="K38" s="113"/>
      <c r="L38" s="114"/>
      <c r="M38" s="110"/>
    </row>
    <row r="39" spans="1:13" ht="12.75" customHeight="1">
      <c r="A39" s="124" t="s">
        <v>331</v>
      </c>
      <c r="B39" s="126">
        <v>8234</v>
      </c>
      <c r="C39" s="112"/>
      <c r="D39" s="150" t="s">
        <v>332</v>
      </c>
      <c r="E39" s="150"/>
      <c r="F39" s="150"/>
      <c r="G39" s="150"/>
      <c r="H39" s="150"/>
      <c r="I39" s="120">
        <v>3504</v>
      </c>
      <c r="J39" s="1"/>
      <c r="K39" s="113"/>
      <c r="L39" s="114"/>
      <c r="M39" s="110"/>
    </row>
    <row r="40" spans="1:13" ht="12.75" customHeight="1">
      <c r="A40" s="124" t="s">
        <v>333</v>
      </c>
      <c r="B40" s="126">
        <v>11257</v>
      </c>
      <c r="C40" s="112"/>
      <c r="D40" s="151" t="s">
        <v>334</v>
      </c>
      <c r="E40" s="151"/>
      <c r="F40" s="151"/>
      <c r="G40" s="151"/>
      <c r="H40" s="151"/>
      <c r="I40" s="152">
        <v>11552</v>
      </c>
      <c r="J40" s="1"/>
      <c r="K40" s="113"/>
      <c r="L40" s="114"/>
      <c r="M40" s="110"/>
    </row>
    <row r="41" spans="1:13" ht="12.75" customHeight="1">
      <c r="A41" s="124" t="s">
        <v>335</v>
      </c>
      <c r="B41" s="126">
        <v>11989</v>
      </c>
      <c r="C41" s="121"/>
      <c r="D41" s="151" t="s">
        <v>336</v>
      </c>
      <c r="E41" s="151"/>
      <c r="F41" s="151"/>
      <c r="G41" s="151"/>
      <c r="H41" s="151"/>
      <c r="I41" s="152">
        <v>13888</v>
      </c>
      <c r="J41" s="1"/>
      <c r="K41" s="113"/>
      <c r="L41" s="114"/>
      <c r="M41" s="110"/>
    </row>
    <row r="42" spans="1:13" ht="12.75" customHeight="1">
      <c r="A42" s="124" t="s">
        <v>337</v>
      </c>
      <c r="B42" s="126">
        <v>36740</v>
      </c>
      <c r="C42" s="121"/>
      <c r="D42" s="151" t="s">
        <v>338</v>
      </c>
      <c r="E42" s="151"/>
      <c r="F42" s="151"/>
      <c r="G42" s="151"/>
      <c r="H42" s="151"/>
      <c r="I42" s="152">
        <v>6425</v>
      </c>
      <c r="J42" s="1"/>
      <c r="K42" s="113"/>
      <c r="L42" s="114"/>
      <c r="M42" s="110"/>
    </row>
    <row r="43" spans="1:13" ht="12.75" customHeight="1">
      <c r="A43" s="124" t="s">
        <v>339</v>
      </c>
      <c r="B43" s="126">
        <v>12868</v>
      </c>
      <c r="C43" s="121"/>
      <c r="D43" s="151" t="s">
        <v>340</v>
      </c>
      <c r="E43" s="151"/>
      <c r="F43" s="151"/>
      <c r="G43" s="151"/>
      <c r="H43" s="151"/>
      <c r="I43" s="152">
        <v>2210</v>
      </c>
      <c r="J43" s="1"/>
      <c r="K43" s="113"/>
      <c r="L43" s="114"/>
      <c r="M43" s="110"/>
    </row>
    <row r="44" spans="1:13" ht="12.75" customHeight="1">
      <c r="A44" s="124" t="s">
        <v>341</v>
      </c>
      <c r="B44" s="126">
        <v>20107</v>
      </c>
      <c r="C44" s="121"/>
      <c r="D44" s="151" t="s">
        <v>342</v>
      </c>
      <c r="E44" s="151"/>
      <c r="F44" s="151"/>
      <c r="G44" s="151"/>
      <c r="H44" s="151"/>
      <c r="I44" s="152">
        <v>4999</v>
      </c>
      <c r="J44" s="130"/>
      <c r="K44" s="113"/>
      <c r="L44" s="114"/>
      <c r="M44" s="110"/>
    </row>
    <row r="45" spans="1:13" ht="12.75" customHeight="1">
      <c r="A45" s="124" t="s">
        <v>343</v>
      </c>
      <c r="B45" s="126">
        <v>20485</v>
      </c>
      <c r="C45" s="121"/>
      <c r="D45" s="138" t="s">
        <v>344</v>
      </c>
      <c r="E45" s="138"/>
      <c r="F45" s="138"/>
      <c r="G45" s="138"/>
      <c r="H45" s="138"/>
      <c r="I45" s="152">
        <v>5640</v>
      </c>
      <c r="J45" s="130"/>
      <c r="K45" s="113"/>
      <c r="L45" s="114"/>
      <c r="M45" s="110"/>
    </row>
    <row r="46" spans="1:13" ht="12.75" customHeight="1">
      <c r="A46" s="153" t="s">
        <v>345</v>
      </c>
      <c r="B46" s="154">
        <v>46610</v>
      </c>
      <c r="C46" s="155"/>
      <c r="D46" s="141" t="s">
        <v>346</v>
      </c>
      <c r="E46" s="141"/>
      <c r="F46" s="141"/>
      <c r="G46" s="141"/>
      <c r="H46" s="141"/>
      <c r="I46" s="156">
        <v>20142</v>
      </c>
      <c r="J46" s="130"/>
      <c r="K46" s="113"/>
      <c r="L46" s="114"/>
      <c r="M46" s="110"/>
    </row>
    <row r="47" spans="1:13" ht="12.75" customHeight="1">
      <c r="A47" s="157" t="s">
        <v>347</v>
      </c>
      <c r="B47" s="157"/>
      <c r="C47" s="121"/>
      <c r="D47" s="121"/>
      <c r="E47" s="121"/>
      <c r="F47" s="112"/>
      <c r="G47" s="112"/>
      <c r="H47" s="112"/>
      <c r="I47" s="129"/>
      <c r="J47" s="1"/>
      <c r="K47" s="113"/>
      <c r="L47" s="114"/>
      <c r="M47" s="110"/>
    </row>
    <row r="48" spans="1:13" ht="12.75" customHeight="1">
      <c r="A48" s="157"/>
      <c r="B48" s="157"/>
      <c r="C48" s="121"/>
      <c r="D48" s="158" t="s">
        <v>348</v>
      </c>
      <c r="E48" s="158"/>
      <c r="F48" s="158"/>
      <c r="G48" s="158"/>
      <c r="H48" s="158"/>
      <c r="I48" s="158"/>
      <c r="J48" s="1"/>
      <c r="K48" s="113"/>
      <c r="L48" s="114"/>
      <c r="M48" s="110"/>
    </row>
    <row r="49" spans="1:13" ht="12.75" customHeight="1">
      <c r="A49" s="159" t="s">
        <v>279</v>
      </c>
      <c r="B49" s="116" t="s">
        <v>330</v>
      </c>
      <c r="C49" s="121"/>
      <c r="D49" s="115" t="s">
        <v>281</v>
      </c>
      <c r="E49" s="115"/>
      <c r="F49" s="115"/>
      <c r="G49" s="160" t="s">
        <v>15</v>
      </c>
      <c r="H49" s="160" t="s">
        <v>16</v>
      </c>
      <c r="I49" s="116" t="s">
        <v>330</v>
      </c>
      <c r="J49" s="1"/>
      <c r="K49" s="113"/>
      <c r="L49" s="114"/>
      <c r="M49" s="110"/>
    </row>
    <row r="50" spans="1:13" ht="12.75" customHeight="1">
      <c r="A50" s="161" t="s">
        <v>349</v>
      </c>
      <c r="B50" s="162">
        <v>3917</v>
      </c>
      <c r="C50" s="121"/>
      <c r="D50" s="163" t="s">
        <v>350</v>
      </c>
      <c r="E50" s="163"/>
      <c r="F50" s="163"/>
      <c r="G50" s="164">
        <v>0.05</v>
      </c>
      <c r="H50" s="165">
        <v>15</v>
      </c>
      <c r="I50" s="166">
        <v>7946</v>
      </c>
      <c r="J50" s="1"/>
      <c r="K50" s="113"/>
      <c r="L50" s="114"/>
      <c r="M50" s="110"/>
    </row>
    <row r="51" spans="1:13" ht="12.75" customHeight="1">
      <c r="A51" s="124" t="s">
        <v>351</v>
      </c>
      <c r="B51" s="126">
        <v>3968</v>
      </c>
      <c r="C51" s="121"/>
      <c r="D51" s="138" t="s">
        <v>352</v>
      </c>
      <c r="E51" s="138"/>
      <c r="F51" s="138"/>
      <c r="G51" s="136">
        <v>0.05</v>
      </c>
      <c r="H51" s="125">
        <v>20</v>
      </c>
      <c r="I51" s="152">
        <v>7994</v>
      </c>
      <c r="J51" s="1"/>
      <c r="K51" s="113"/>
      <c r="L51" s="114"/>
      <c r="M51" s="110"/>
    </row>
    <row r="52" spans="1:13" ht="12.75" customHeight="1">
      <c r="A52" s="124" t="s">
        <v>353</v>
      </c>
      <c r="B52" s="126">
        <v>4182</v>
      </c>
      <c r="C52" s="121"/>
      <c r="D52" s="138" t="s">
        <v>354</v>
      </c>
      <c r="E52" s="138"/>
      <c r="F52" s="138"/>
      <c r="G52" s="136">
        <v>0.05</v>
      </c>
      <c r="H52" s="125">
        <v>25</v>
      </c>
      <c r="I52" s="152">
        <v>8044</v>
      </c>
      <c r="J52" s="167"/>
      <c r="K52" s="113"/>
      <c r="L52" s="114"/>
      <c r="M52" s="110"/>
    </row>
    <row r="53" spans="1:13" ht="12.75" customHeight="1">
      <c r="A53" s="168" t="s">
        <v>355</v>
      </c>
      <c r="B53" s="154">
        <v>5535</v>
      </c>
      <c r="C53" s="121"/>
      <c r="D53" s="138" t="s">
        <v>356</v>
      </c>
      <c r="E53" s="138"/>
      <c r="F53" s="138"/>
      <c r="G53" s="169">
        <v>0.05</v>
      </c>
      <c r="H53" s="170">
        <v>32</v>
      </c>
      <c r="I53" s="152">
        <v>8338</v>
      </c>
      <c r="J53" s="171"/>
      <c r="K53" s="113"/>
      <c r="L53" s="114"/>
      <c r="M53" s="110"/>
    </row>
    <row r="54" spans="1:13" ht="12.75" customHeight="1">
      <c r="A54" s="172" t="s">
        <v>357</v>
      </c>
      <c r="B54" s="172"/>
      <c r="C54" s="121"/>
      <c r="D54" s="138" t="s">
        <v>358</v>
      </c>
      <c r="E54" s="138"/>
      <c r="F54" s="138"/>
      <c r="G54" s="169">
        <v>0.1</v>
      </c>
      <c r="H54" s="170">
        <v>40</v>
      </c>
      <c r="I54" s="152">
        <v>11617</v>
      </c>
      <c r="J54" s="171"/>
      <c r="K54" s="113"/>
      <c r="L54" s="114"/>
      <c r="M54" s="110"/>
    </row>
    <row r="55" spans="1:13" ht="12.75" customHeight="1">
      <c r="A55" s="172"/>
      <c r="B55" s="172"/>
      <c r="C55" s="121"/>
      <c r="D55" s="138" t="s">
        <v>359</v>
      </c>
      <c r="E55" s="138"/>
      <c r="F55" s="138"/>
      <c r="G55" s="169">
        <v>0.1</v>
      </c>
      <c r="H55" s="170">
        <v>50</v>
      </c>
      <c r="I55" s="152">
        <v>12103</v>
      </c>
      <c r="J55" s="171"/>
      <c r="K55" s="113"/>
      <c r="L55" s="114"/>
      <c r="M55" s="110"/>
    </row>
    <row r="56" spans="1:13" ht="12.75" customHeight="1">
      <c r="A56" s="172"/>
      <c r="B56" s="172"/>
      <c r="C56" s="121"/>
      <c r="D56" s="138" t="s">
        <v>360</v>
      </c>
      <c r="E56" s="138"/>
      <c r="F56" s="138"/>
      <c r="G56" s="169">
        <v>0.1</v>
      </c>
      <c r="H56" s="170">
        <v>65</v>
      </c>
      <c r="I56" s="152">
        <v>13947</v>
      </c>
      <c r="J56" s="171"/>
      <c r="K56" s="113"/>
      <c r="L56" s="114"/>
      <c r="M56" s="110"/>
    </row>
    <row r="57" spans="1:13" ht="12.75" customHeight="1">
      <c r="A57" s="172"/>
      <c r="B57" s="172"/>
      <c r="C57" s="121"/>
      <c r="D57" s="138" t="s">
        <v>361</v>
      </c>
      <c r="E57" s="138"/>
      <c r="F57" s="138"/>
      <c r="G57" s="169">
        <v>0.1</v>
      </c>
      <c r="H57" s="170">
        <v>80</v>
      </c>
      <c r="I57" s="152">
        <v>17343</v>
      </c>
      <c r="J57" s="171"/>
      <c r="K57" s="113"/>
      <c r="L57" s="114"/>
      <c r="M57" s="110"/>
    </row>
    <row r="58" spans="1:13" ht="12.75" customHeight="1">
      <c r="A58" s="172"/>
      <c r="B58" s="172"/>
      <c r="C58" s="121"/>
      <c r="D58" s="141" t="s">
        <v>362</v>
      </c>
      <c r="E58" s="141"/>
      <c r="F58" s="141"/>
      <c r="G58" s="173">
        <v>0.1</v>
      </c>
      <c r="H58" s="174">
        <v>100</v>
      </c>
      <c r="I58" s="156">
        <v>18192</v>
      </c>
      <c r="J58" s="171"/>
      <c r="K58" s="113"/>
      <c r="L58" s="114"/>
      <c r="M58" s="110"/>
    </row>
    <row r="59" spans="1:13" ht="12.75" customHeight="1">
      <c r="A59" s="172"/>
      <c r="B59" s="172"/>
      <c r="C59" s="121"/>
      <c r="D59" s="175"/>
      <c r="E59" s="175"/>
      <c r="F59" s="175"/>
      <c r="G59" s="112"/>
      <c r="H59" s="112"/>
      <c r="I59" s="121"/>
      <c r="J59" s="171"/>
      <c r="K59" s="113"/>
      <c r="L59" s="114"/>
      <c r="M59" s="110"/>
    </row>
    <row r="60" spans="4:13" ht="12.75" customHeight="1">
      <c r="D60" s="112"/>
      <c r="E60" s="112"/>
      <c r="F60" s="112"/>
      <c r="G60" s="112"/>
      <c r="H60" s="112"/>
      <c r="I60" s="121"/>
      <c r="J60" s="176"/>
      <c r="K60" s="113"/>
      <c r="L60" s="114"/>
      <c r="M60" s="110"/>
    </row>
    <row r="61" spans="10:13" ht="12.75" customHeight="1">
      <c r="J61" s="176"/>
      <c r="K61" s="113"/>
      <c r="L61" s="114"/>
      <c r="M61" s="110"/>
    </row>
    <row r="62" spans="10:13" ht="12.75" customHeight="1">
      <c r="J62" s="176"/>
      <c r="K62" s="113"/>
      <c r="L62" s="114"/>
      <c r="M62" s="110"/>
    </row>
    <row r="63" spans="10:13" ht="12.75" customHeight="1">
      <c r="J63" s="176"/>
      <c r="K63" s="113"/>
      <c r="L63" s="114"/>
      <c r="M63" s="110"/>
    </row>
    <row r="64" spans="10:13" ht="12.75" customHeight="1">
      <c r="J64" s="176"/>
      <c r="K64" s="113"/>
      <c r="L64" s="114"/>
      <c r="M64" s="110"/>
    </row>
    <row r="65" spans="10:13" ht="12.75" customHeight="1">
      <c r="J65" s="176"/>
      <c r="K65" s="113"/>
      <c r="L65" s="114"/>
      <c r="M65" s="110"/>
    </row>
    <row r="66" spans="10:13" ht="12.75" customHeight="1">
      <c r="J66" s="176"/>
      <c r="K66" s="113"/>
      <c r="L66" s="114"/>
      <c r="M66" s="110"/>
    </row>
    <row r="67" spans="10:13" ht="12.75" customHeight="1">
      <c r="J67" s="176"/>
      <c r="K67" s="113"/>
      <c r="L67" s="114"/>
      <c r="M67" s="110"/>
    </row>
    <row r="68" spans="10:13" ht="12.75" customHeight="1">
      <c r="J68" s="176"/>
      <c r="K68" s="113"/>
      <c r="L68" s="114"/>
      <c r="M68" s="110"/>
    </row>
    <row r="69" spans="10:13" ht="12.75" customHeight="1">
      <c r="J69" s="176"/>
      <c r="K69" s="113"/>
      <c r="L69" s="114"/>
      <c r="M69" s="110"/>
    </row>
    <row r="70" spans="10:13" ht="12.75" customHeight="1">
      <c r="J70" s="176"/>
      <c r="K70" s="113"/>
      <c r="L70" s="114"/>
      <c r="M70" s="110"/>
    </row>
    <row r="71" spans="10:13" ht="12.75" customHeight="1">
      <c r="J71" s="176"/>
      <c r="K71" s="113"/>
      <c r="L71" s="114"/>
      <c r="M71" s="110"/>
    </row>
    <row r="72" spans="10:13" ht="12.75" customHeight="1">
      <c r="J72" s="176"/>
      <c r="K72" s="113"/>
      <c r="L72" s="114"/>
      <c r="M72" s="110"/>
    </row>
    <row r="73" spans="10:13" ht="12.75" customHeight="1">
      <c r="J73" s="176"/>
      <c r="K73" s="113"/>
      <c r="L73" s="114"/>
      <c r="M73" s="110"/>
    </row>
    <row r="74" spans="10:13" ht="12.75" customHeight="1">
      <c r="J74" s="176"/>
      <c r="K74" s="113"/>
      <c r="L74" s="114"/>
      <c r="M74" s="110"/>
    </row>
    <row r="75" spans="10:13" ht="12.75" customHeight="1">
      <c r="J75" s="176"/>
      <c r="K75" s="113"/>
      <c r="L75" s="114"/>
      <c r="M75" s="110"/>
    </row>
    <row r="76" spans="10:13" ht="12.75" customHeight="1">
      <c r="J76" s="176"/>
      <c r="K76" s="113"/>
      <c r="L76" s="114"/>
      <c r="M76" s="110"/>
    </row>
    <row r="77" spans="10:13" ht="12.75" customHeight="1">
      <c r="J77" s="176"/>
      <c r="K77" s="113"/>
      <c r="L77" s="114"/>
      <c r="M77" s="110"/>
    </row>
    <row r="78" spans="10:13" ht="12.75" customHeight="1">
      <c r="J78" s="176"/>
      <c r="K78" s="113"/>
      <c r="L78" s="114"/>
      <c r="M78" s="110"/>
    </row>
    <row r="79" spans="10:13" ht="12.75" customHeight="1">
      <c r="J79" s="176"/>
      <c r="K79" s="113"/>
      <c r="L79" s="114"/>
      <c r="M79" s="110"/>
    </row>
    <row r="80" spans="10:13" ht="12.75" customHeight="1">
      <c r="J80" s="176"/>
      <c r="K80" s="113"/>
      <c r="L80" s="114"/>
      <c r="M80" s="110"/>
    </row>
    <row r="81" spans="10:13" ht="12.75" customHeight="1">
      <c r="J81" s="176"/>
      <c r="K81" s="113"/>
      <c r="L81" s="114"/>
      <c r="M81" s="110"/>
    </row>
    <row r="82" spans="10:13" ht="12.75" customHeight="1">
      <c r="J82" s="176"/>
      <c r="K82" s="113"/>
      <c r="L82" s="114"/>
      <c r="M82" s="110"/>
    </row>
    <row r="83" spans="10:13" ht="12.75" customHeight="1">
      <c r="J83" s="176"/>
      <c r="K83" s="113"/>
      <c r="L83" s="114"/>
      <c r="M83" s="110"/>
    </row>
    <row r="84" spans="10:13" ht="12.75" customHeight="1">
      <c r="J84" s="176"/>
      <c r="K84" s="113"/>
      <c r="L84" s="114"/>
      <c r="M84" s="110"/>
    </row>
    <row r="85" spans="10:13" ht="12.75" customHeight="1">
      <c r="J85" s="176"/>
      <c r="K85" s="113"/>
      <c r="L85" s="114"/>
      <c r="M85" s="110"/>
    </row>
    <row r="86" spans="10:13" ht="12.75" customHeight="1">
      <c r="J86" s="176"/>
      <c r="K86" s="113"/>
      <c r="L86" s="114"/>
      <c r="M86" s="110"/>
    </row>
    <row r="87" spans="10:13" ht="12.75" customHeight="1">
      <c r="J87" s="176"/>
      <c r="K87" s="113"/>
      <c r="L87" s="114"/>
      <c r="M87" s="110"/>
    </row>
    <row r="88" spans="10:13" ht="12.75" customHeight="1">
      <c r="J88" s="176"/>
      <c r="K88" s="113"/>
      <c r="L88" s="114"/>
      <c r="M88" s="110"/>
    </row>
    <row r="89" spans="10:13" ht="12.75" customHeight="1">
      <c r="J89" s="176"/>
      <c r="K89" s="113"/>
      <c r="L89" s="114"/>
      <c r="M89" s="110"/>
    </row>
    <row r="90" spans="10:13" ht="12.75" customHeight="1">
      <c r="J90" s="176"/>
      <c r="K90" s="113"/>
      <c r="L90" s="114"/>
      <c r="M90" s="110"/>
    </row>
    <row r="91" spans="10:13" ht="12.75" customHeight="1">
      <c r="J91" s="176"/>
      <c r="K91" s="113"/>
      <c r="L91" s="114"/>
      <c r="M91" s="110"/>
    </row>
    <row r="92" spans="10:13" ht="12.75" customHeight="1">
      <c r="J92" s="176"/>
      <c r="K92" s="113"/>
      <c r="L92" s="114"/>
      <c r="M92" s="110"/>
    </row>
    <row r="93" spans="10:13" ht="12.75" customHeight="1">
      <c r="J93" s="176"/>
      <c r="K93" s="113"/>
      <c r="L93" s="114"/>
      <c r="M93" s="110"/>
    </row>
    <row r="94" spans="10:13" ht="12.75" customHeight="1">
      <c r="J94" s="176"/>
      <c r="K94" s="113"/>
      <c r="L94" s="114"/>
      <c r="M94" s="110"/>
    </row>
    <row r="95" spans="10:13" ht="12.75" customHeight="1">
      <c r="J95" s="176"/>
      <c r="K95" s="113"/>
      <c r="L95" s="114"/>
      <c r="M95" s="110"/>
    </row>
    <row r="96" spans="10:13" ht="12.75" customHeight="1">
      <c r="J96" s="176"/>
      <c r="K96" s="113"/>
      <c r="L96" s="114"/>
      <c r="M96" s="110"/>
    </row>
    <row r="97" spans="10:13" ht="12.75" customHeight="1">
      <c r="J97" s="176"/>
      <c r="K97" s="113"/>
      <c r="L97" s="114"/>
      <c r="M97" s="110"/>
    </row>
    <row r="98" spans="10:13" ht="12.75" customHeight="1">
      <c r="J98" s="176"/>
      <c r="K98" s="113"/>
      <c r="L98" s="114"/>
      <c r="M98" s="110"/>
    </row>
    <row r="99" spans="10:13" ht="12.75" customHeight="1">
      <c r="J99" s="176"/>
      <c r="K99" s="113"/>
      <c r="L99" s="114"/>
      <c r="M99" s="110"/>
    </row>
    <row r="100" spans="11:13" ht="12.75" customHeight="1">
      <c r="K100" s="110"/>
      <c r="L100" s="110"/>
      <c r="M100" s="110"/>
    </row>
    <row r="101" spans="11:13" ht="12.75" customHeight="1">
      <c r="K101" s="110"/>
      <c r="L101" s="110"/>
      <c r="M101" s="110"/>
    </row>
    <row r="102" spans="11:13" ht="12.75" customHeight="1">
      <c r="K102" s="110"/>
      <c r="L102" s="110"/>
      <c r="M102" s="110"/>
    </row>
    <row r="103" spans="11:13" ht="12.75" customHeight="1">
      <c r="K103" s="110"/>
      <c r="L103" s="110"/>
      <c r="M103" s="110"/>
    </row>
    <row r="104" spans="11:13" ht="12.75" customHeight="1">
      <c r="K104" s="110"/>
      <c r="L104" s="110"/>
      <c r="M104" s="110"/>
    </row>
    <row r="105" spans="11:13" ht="12.75" customHeight="1">
      <c r="K105" s="110"/>
      <c r="L105" s="110"/>
      <c r="M105" s="110"/>
    </row>
    <row r="106" spans="11:13" ht="12.75" customHeight="1">
      <c r="K106" s="110"/>
      <c r="L106" s="110"/>
      <c r="M106" s="110"/>
    </row>
    <row r="107" spans="11:13" ht="12.75" customHeight="1">
      <c r="K107" s="110"/>
      <c r="L107" s="110"/>
      <c r="M107" s="110"/>
    </row>
    <row r="108" spans="11:13" ht="12.75" customHeight="1">
      <c r="K108" s="110"/>
      <c r="L108" s="110"/>
      <c r="M108" s="110"/>
    </row>
    <row r="109" spans="11:13" ht="12.75" customHeight="1">
      <c r="K109" s="110"/>
      <c r="L109" s="110"/>
      <c r="M109" s="110"/>
    </row>
    <row r="110" spans="11:13" ht="12.75" customHeight="1">
      <c r="K110" s="110"/>
      <c r="L110" s="110"/>
      <c r="M110" s="110"/>
    </row>
    <row r="111" spans="11:13" ht="12.75" customHeight="1">
      <c r="K111" s="110"/>
      <c r="L111" s="110"/>
      <c r="M111" s="110"/>
    </row>
    <row r="112" spans="11:13" ht="12.75" customHeight="1">
      <c r="K112" s="110"/>
      <c r="L112" s="110"/>
      <c r="M112" s="110"/>
    </row>
    <row r="113" spans="11:13" ht="12.75" customHeight="1">
      <c r="K113" s="110"/>
      <c r="L113" s="110"/>
      <c r="M113" s="110"/>
    </row>
    <row r="114" spans="11:13" ht="12.75" customHeight="1">
      <c r="K114" s="110"/>
      <c r="L114" s="110"/>
      <c r="M114" s="110"/>
    </row>
    <row r="115" spans="11:13" ht="12.75" customHeight="1">
      <c r="K115" s="110"/>
      <c r="L115" s="110"/>
      <c r="M115" s="110"/>
    </row>
    <row r="116" spans="11:13" ht="12.75" customHeight="1">
      <c r="K116" s="110"/>
      <c r="L116" s="110"/>
      <c r="M116" s="110"/>
    </row>
    <row r="117" spans="11:13" ht="12.75" customHeight="1">
      <c r="K117" s="110"/>
      <c r="L117" s="110"/>
      <c r="M117" s="110"/>
    </row>
    <row r="118" spans="11:13" ht="12.75" customHeight="1">
      <c r="K118" s="110"/>
      <c r="L118" s="110"/>
      <c r="M118" s="110"/>
    </row>
    <row r="119" spans="11:13" ht="12.75" customHeight="1">
      <c r="K119" s="110"/>
      <c r="L119" s="110"/>
      <c r="M119" s="110"/>
    </row>
    <row r="120" spans="11:13" ht="12.75" customHeight="1">
      <c r="K120" s="110"/>
      <c r="L120" s="110"/>
      <c r="M120" s="110"/>
    </row>
    <row r="121" spans="11:13" ht="12.75" customHeight="1">
      <c r="K121" s="110"/>
      <c r="L121" s="110"/>
      <c r="M121" s="110"/>
    </row>
    <row r="122" spans="11:13" ht="12.75" customHeight="1">
      <c r="K122" s="110"/>
      <c r="L122" s="110"/>
      <c r="M122" s="110"/>
    </row>
    <row r="123" spans="11:13" ht="12.75" customHeight="1">
      <c r="K123" s="110"/>
      <c r="L123" s="110"/>
      <c r="M123" s="110"/>
    </row>
    <row r="124" spans="11:13" ht="12.75" customHeight="1">
      <c r="K124" s="110"/>
      <c r="L124" s="110"/>
      <c r="M124" s="110"/>
    </row>
    <row r="125" spans="11:13" ht="12.75" customHeight="1">
      <c r="K125" s="110"/>
      <c r="L125" s="110"/>
      <c r="M125" s="110"/>
    </row>
    <row r="126" spans="11:13" ht="12.75" customHeight="1">
      <c r="K126" s="110"/>
      <c r="L126" s="110"/>
      <c r="M126" s="110"/>
    </row>
    <row r="127" spans="11:13" ht="12.75" customHeight="1">
      <c r="K127" s="110"/>
      <c r="L127" s="110"/>
      <c r="M127" s="110"/>
    </row>
    <row r="128" spans="11:13" ht="12.75" customHeight="1">
      <c r="K128" s="110"/>
      <c r="L128" s="110"/>
      <c r="M128" s="110"/>
    </row>
    <row r="129" spans="11:13" ht="12.75" customHeight="1">
      <c r="K129" s="110"/>
      <c r="L129" s="110"/>
      <c r="M129" s="110"/>
    </row>
    <row r="130" spans="11:13" ht="12.75" customHeight="1">
      <c r="K130" s="110"/>
      <c r="L130" s="110"/>
      <c r="M130" s="110"/>
    </row>
    <row r="131" spans="11:13" ht="12.75" customHeight="1">
      <c r="K131" s="110"/>
      <c r="L131" s="110"/>
      <c r="M131" s="110"/>
    </row>
    <row r="132" spans="11:13" ht="12.75" customHeight="1">
      <c r="K132" s="110"/>
      <c r="L132" s="110"/>
      <c r="M132" s="110"/>
    </row>
    <row r="133" spans="11:13" ht="12.75" customHeight="1">
      <c r="K133" s="110"/>
      <c r="L133" s="110"/>
      <c r="M133" s="110"/>
    </row>
    <row r="134" spans="11:13" ht="12.75" customHeight="1">
      <c r="K134" s="110"/>
      <c r="L134" s="110"/>
      <c r="M134" s="110"/>
    </row>
    <row r="135" spans="11:13" ht="12.75" customHeight="1">
      <c r="K135" s="110"/>
      <c r="L135" s="110"/>
      <c r="M135" s="110"/>
    </row>
    <row r="136" spans="11:13" ht="12.75" customHeight="1">
      <c r="K136" s="110"/>
      <c r="L136" s="110"/>
      <c r="M136" s="110"/>
    </row>
    <row r="137" spans="11:13" ht="12.75" customHeight="1">
      <c r="K137" s="110"/>
      <c r="L137" s="110"/>
      <c r="M137" s="110"/>
    </row>
    <row r="138" spans="11:13" ht="12.75" customHeight="1">
      <c r="K138" s="110"/>
      <c r="L138" s="110"/>
      <c r="M138" s="110"/>
    </row>
    <row r="139" spans="11:13" ht="12.75" customHeight="1">
      <c r="K139" s="110"/>
      <c r="L139" s="110"/>
      <c r="M139" s="110"/>
    </row>
    <row r="140" spans="11:13" ht="12.75" customHeight="1">
      <c r="K140" s="110"/>
      <c r="L140" s="110"/>
      <c r="M140" s="110"/>
    </row>
    <row r="141" spans="11:13" ht="12.75" customHeight="1">
      <c r="K141" s="110"/>
      <c r="L141" s="110"/>
      <c r="M141" s="110"/>
    </row>
    <row r="142" spans="11:13" ht="12.75" customHeight="1">
      <c r="K142" s="110"/>
      <c r="L142" s="110"/>
      <c r="M142" s="110"/>
    </row>
    <row r="143" spans="11:13" ht="12.75" customHeight="1">
      <c r="K143" s="110"/>
      <c r="L143" s="110"/>
      <c r="M143" s="110"/>
    </row>
    <row r="144" spans="11:13" ht="12.75" customHeight="1">
      <c r="K144" s="110"/>
      <c r="L144" s="110"/>
      <c r="M144" s="110"/>
    </row>
    <row r="145" spans="11:13" ht="12.75" customHeight="1">
      <c r="K145" s="110"/>
      <c r="L145" s="110"/>
      <c r="M145" s="110"/>
    </row>
    <row r="146" spans="11:13" ht="12.75" customHeight="1">
      <c r="K146" s="110"/>
      <c r="L146" s="110"/>
      <c r="M146" s="110"/>
    </row>
    <row r="147" spans="11:13" ht="12.75" customHeight="1">
      <c r="K147" s="110"/>
      <c r="L147" s="110"/>
      <c r="M147" s="110"/>
    </row>
    <row r="148" spans="11:13" ht="12.75" customHeight="1">
      <c r="K148" s="110"/>
      <c r="L148" s="110"/>
      <c r="M148" s="110"/>
    </row>
    <row r="149" spans="11:13" ht="12.75" customHeight="1">
      <c r="K149" s="110"/>
      <c r="L149" s="110"/>
      <c r="M149" s="110"/>
    </row>
    <row r="150" spans="11:13" ht="12.75" customHeight="1">
      <c r="K150" s="110"/>
      <c r="L150" s="110"/>
      <c r="M150" s="110"/>
    </row>
    <row r="151" spans="11:13" ht="12.75" customHeight="1">
      <c r="K151" s="110"/>
      <c r="L151" s="110"/>
      <c r="M151" s="110"/>
    </row>
    <row r="152" spans="11:13" ht="12.75" customHeight="1">
      <c r="K152" s="110"/>
      <c r="L152" s="110"/>
      <c r="M152" s="110"/>
    </row>
    <row r="153" spans="11:13" ht="12.75" customHeight="1">
      <c r="K153" s="110"/>
      <c r="L153" s="110"/>
      <c r="M153" s="110"/>
    </row>
    <row r="154" spans="11:13" ht="12.75" customHeight="1">
      <c r="K154" s="110"/>
      <c r="L154" s="110"/>
      <c r="M154" s="110"/>
    </row>
    <row r="155" spans="11:13" ht="12.75" customHeight="1">
      <c r="K155" s="110"/>
      <c r="L155" s="110"/>
      <c r="M155" s="110"/>
    </row>
    <row r="156" spans="11:13" ht="12.75" customHeight="1">
      <c r="K156" s="110"/>
      <c r="L156" s="110"/>
      <c r="M156" s="110"/>
    </row>
    <row r="157" spans="11:13" ht="12.75" customHeight="1">
      <c r="K157" s="110"/>
      <c r="L157" s="110"/>
      <c r="M157" s="110"/>
    </row>
    <row r="158" spans="11:13" ht="12.75" customHeight="1">
      <c r="K158" s="110"/>
      <c r="L158" s="110"/>
      <c r="M158" s="110"/>
    </row>
    <row r="159" spans="11:13" ht="12.75" customHeight="1">
      <c r="K159" s="110"/>
      <c r="L159" s="110"/>
      <c r="M159" s="110"/>
    </row>
    <row r="160" spans="11:13" ht="12.75" customHeight="1">
      <c r="K160" s="110"/>
      <c r="L160" s="110"/>
      <c r="M160" s="110"/>
    </row>
    <row r="161" spans="11:13" ht="12.75" customHeight="1">
      <c r="K161" s="110"/>
      <c r="L161" s="110"/>
      <c r="M161" s="110"/>
    </row>
    <row r="162" spans="11:13" ht="12.75" customHeight="1">
      <c r="K162" s="110"/>
      <c r="L162" s="110"/>
      <c r="M162" s="110"/>
    </row>
    <row r="163" spans="11:13" ht="12.75" customHeight="1">
      <c r="K163" s="110"/>
      <c r="L163" s="110"/>
      <c r="M163" s="110"/>
    </row>
    <row r="164" spans="11:13" ht="12.75" customHeight="1">
      <c r="K164" s="110"/>
      <c r="L164" s="110"/>
      <c r="M164" s="110"/>
    </row>
    <row r="165" spans="11:13" ht="12.75" customHeight="1">
      <c r="K165" s="110"/>
      <c r="L165" s="110"/>
      <c r="M165" s="110"/>
    </row>
    <row r="166" spans="11:13" ht="12.75" customHeight="1">
      <c r="K166" s="110"/>
      <c r="L166" s="110"/>
      <c r="M166" s="110"/>
    </row>
    <row r="167" spans="11:13" ht="12.75" customHeight="1">
      <c r="K167" s="110"/>
      <c r="L167" s="110"/>
      <c r="M167" s="110"/>
    </row>
    <row r="168" spans="11:13" ht="12.75" customHeight="1">
      <c r="K168" s="110"/>
      <c r="L168" s="110"/>
      <c r="M168" s="110"/>
    </row>
    <row r="169" spans="11:13" ht="12.75" customHeight="1">
      <c r="K169" s="110"/>
      <c r="L169" s="110"/>
      <c r="M169" s="110"/>
    </row>
    <row r="170" spans="11:13" ht="12.75" customHeight="1">
      <c r="K170" s="110"/>
      <c r="L170" s="110"/>
      <c r="M170" s="110"/>
    </row>
    <row r="171" spans="11:13" ht="12.75" customHeight="1">
      <c r="K171" s="110"/>
      <c r="L171" s="110"/>
      <c r="M171" s="110"/>
    </row>
    <row r="172" spans="11:13" ht="12.75" customHeight="1">
      <c r="K172" s="110"/>
      <c r="L172" s="110"/>
      <c r="M172" s="110"/>
    </row>
    <row r="173" spans="11:13" ht="12.75" customHeight="1">
      <c r="K173" s="110"/>
      <c r="L173" s="110"/>
      <c r="M173" s="110"/>
    </row>
    <row r="174" spans="11:13" ht="12.75" customHeight="1">
      <c r="K174" s="110"/>
      <c r="L174" s="110"/>
      <c r="M174" s="110"/>
    </row>
    <row r="175" spans="11:13" ht="12.75" customHeight="1">
      <c r="K175" s="110"/>
      <c r="L175" s="110"/>
      <c r="M175" s="110"/>
    </row>
    <row r="176" spans="11:13" ht="12.75" customHeight="1">
      <c r="K176" s="110"/>
      <c r="L176" s="110"/>
      <c r="M176" s="110"/>
    </row>
    <row r="177" spans="11:13" ht="12.75" customHeight="1">
      <c r="K177" s="110"/>
      <c r="L177" s="110"/>
      <c r="M177" s="110"/>
    </row>
    <row r="178" spans="11:13" ht="12.75" customHeight="1">
      <c r="K178" s="110"/>
      <c r="L178" s="110"/>
      <c r="M178" s="110"/>
    </row>
    <row r="179" spans="11:13" ht="12.75" customHeight="1">
      <c r="K179" s="110"/>
      <c r="L179" s="110"/>
      <c r="M179" s="110"/>
    </row>
    <row r="180" spans="11:13" ht="12.75" customHeight="1">
      <c r="K180" s="110"/>
      <c r="L180" s="110"/>
      <c r="M180" s="110"/>
    </row>
    <row r="181" spans="11:13" ht="12.75" customHeight="1">
      <c r="K181" s="110"/>
      <c r="L181" s="110"/>
      <c r="M181" s="110"/>
    </row>
    <row r="182" spans="11:13" ht="12.75" customHeight="1">
      <c r="K182" s="110"/>
      <c r="L182" s="110"/>
      <c r="M182" s="110"/>
    </row>
    <row r="183" spans="11:13" ht="12.75" customHeight="1">
      <c r="K183" s="110"/>
      <c r="L183" s="110"/>
      <c r="M183" s="110"/>
    </row>
    <row r="184" spans="11:13" ht="12.75" customHeight="1">
      <c r="K184" s="110"/>
      <c r="L184" s="110"/>
      <c r="M184" s="110"/>
    </row>
    <row r="185" spans="11:13" ht="12.75" customHeight="1">
      <c r="K185" s="110"/>
      <c r="L185" s="110"/>
      <c r="M185" s="110"/>
    </row>
    <row r="186" spans="11:13" ht="12.75" customHeight="1">
      <c r="K186" s="110"/>
      <c r="L186" s="110"/>
      <c r="M186" s="110"/>
    </row>
  </sheetData>
  <sheetProtection selectLockedCells="1" selectUnlockedCells="1"/>
  <mergeCells count="67">
    <mergeCell ref="A1:B1"/>
    <mergeCell ref="D1:I1"/>
    <mergeCell ref="A2:A3"/>
    <mergeCell ref="B2:B3"/>
    <mergeCell ref="D2:F3"/>
    <mergeCell ref="G2:G3"/>
    <mergeCell ref="H2:H3"/>
    <mergeCell ref="I2:I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25:B25"/>
    <mergeCell ref="D25:F25"/>
    <mergeCell ref="A26:B26"/>
    <mergeCell ref="D26:F26"/>
    <mergeCell ref="D27:F27"/>
    <mergeCell ref="D28:F28"/>
    <mergeCell ref="D29:F29"/>
    <mergeCell ref="D30:F30"/>
    <mergeCell ref="D31:F31"/>
    <mergeCell ref="D32:F32"/>
    <mergeCell ref="D33:F33"/>
    <mergeCell ref="D34:F34"/>
    <mergeCell ref="D35:F35"/>
    <mergeCell ref="A37:B37"/>
    <mergeCell ref="D37:I37"/>
    <mergeCell ref="D38:H38"/>
    <mergeCell ref="D39:H39"/>
    <mergeCell ref="D40:H40"/>
    <mergeCell ref="D41:H41"/>
    <mergeCell ref="D42:H42"/>
    <mergeCell ref="D43:H43"/>
    <mergeCell ref="D44:H44"/>
    <mergeCell ref="D45:H45"/>
    <mergeCell ref="D46:H46"/>
    <mergeCell ref="A47:B48"/>
    <mergeCell ref="D48:I48"/>
    <mergeCell ref="D49:F49"/>
    <mergeCell ref="D50:F50"/>
    <mergeCell ref="D51:F51"/>
    <mergeCell ref="D52:F52"/>
    <mergeCell ref="D53:F53"/>
    <mergeCell ref="A54:B59"/>
    <mergeCell ref="D54:F54"/>
    <mergeCell ref="D55:F55"/>
    <mergeCell ref="D56:F56"/>
    <mergeCell ref="D57:F57"/>
    <mergeCell ref="D58:F58"/>
    <mergeCell ref="D59:F59"/>
  </mergeCells>
  <printOptions/>
  <pageMargins left="0.24027777777777778" right="0.25972222222222224" top="1" bottom="0.4701388888888889" header="0.22013888888888888" footer="0.5118055555555555"/>
  <pageSetup horizontalDpi="300" verticalDpi="300" orientation="portrait" paperSize="9"/>
  <headerFooter alignWithMargins="0">
    <oddHeader>&amp;R&amp;8ООО «ПКФ Энергосистемы»                           
410003, г.Саратов, 1-й Глебучев проезд, д.2А
Тел./факс (8452) 740-850, 275-282, 740-859, 740-851, 715-765
http://www.systemgaz.ru.ru, e-mail: info@systemgaz.ru</oddHeader>
  </headerFooter>
</worksheet>
</file>

<file path=xl/worksheets/sheet5.xml><?xml version="1.0" encoding="utf-8"?>
<worksheet xmlns="http://schemas.openxmlformats.org/spreadsheetml/2006/main" xmlns:r="http://schemas.openxmlformats.org/officeDocument/2006/relationships">
  <dimension ref="A1:J57"/>
  <sheetViews>
    <sheetView workbookViewId="0" topLeftCell="A1">
      <selection activeCell="H49" sqref="H49"/>
    </sheetView>
  </sheetViews>
  <sheetFormatPr defaultColWidth="9.140625" defaultRowHeight="12.75"/>
  <cols>
    <col min="1" max="1" width="14.140625" style="1" customWidth="1"/>
    <col min="2" max="2" width="13.8515625" style="1" customWidth="1"/>
    <col min="3" max="3" width="10.28125" style="1" customWidth="1"/>
    <col min="4" max="4" width="9.421875" style="1" customWidth="1"/>
    <col min="5" max="5" width="10.7109375" style="1" customWidth="1"/>
    <col min="6" max="6" width="8.57421875" style="1" customWidth="1"/>
    <col min="7" max="9" width="8.7109375" style="1" customWidth="1"/>
  </cols>
  <sheetData>
    <row r="1" spans="1:10" ht="17.25">
      <c r="A1" s="177" t="s">
        <v>363</v>
      </c>
      <c r="J1" s="178"/>
    </row>
    <row r="2" spans="1:10" ht="12.75">
      <c r="A2" s="179" t="s">
        <v>364</v>
      </c>
      <c r="J2" s="178"/>
    </row>
    <row r="3" spans="1:10" ht="12.75" customHeight="1">
      <c r="A3" s="180" t="s">
        <v>365</v>
      </c>
      <c r="B3" s="181" t="s">
        <v>366</v>
      </c>
      <c r="C3" s="181"/>
      <c r="D3" s="181"/>
      <c r="E3" s="181"/>
      <c r="F3" s="178" t="s">
        <v>330</v>
      </c>
      <c r="G3" s="178"/>
      <c r="H3" s="178"/>
      <c r="I3" s="178"/>
      <c r="J3" s="178"/>
    </row>
    <row r="4" spans="1:10" ht="20.25" customHeight="1">
      <c r="A4" s="180"/>
      <c r="B4" s="182" t="s">
        <v>367</v>
      </c>
      <c r="C4" s="182" t="s">
        <v>368</v>
      </c>
      <c r="D4" s="182" t="s">
        <v>369</v>
      </c>
      <c r="E4" s="182" t="s">
        <v>370</v>
      </c>
      <c r="F4" s="182" t="s">
        <v>371</v>
      </c>
      <c r="G4" s="182" t="s">
        <v>372</v>
      </c>
      <c r="H4" s="183" t="s">
        <v>373</v>
      </c>
      <c r="I4" s="183"/>
      <c r="J4" s="183"/>
    </row>
    <row r="5" spans="1:10" ht="12.75">
      <c r="A5" s="184" t="s">
        <v>374</v>
      </c>
      <c r="B5" s="119" t="s">
        <v>375</v>
      </c>
      <c r="C5" s="119">
        <v>0.6</v>
      </c>
      <c r="D5" s="119" t="s">
        <v>376</v>
      </c>
      <c r="E5" s="119">
        <v>70</v>
      </c>
      <c r="F5" s="185">
        <v>15500</v>
      </c>
      <c r="G5" s="185">
        <v>19500</v>
      </c>
      <c r="H5" s="147">
        <v>23500</v>
      </c>
      <c r="I5" s="147"/>
      <c r="J5" s="147"/>
    </row>
    <row r="6" spans="1:10" ht="12.75" customHeight="1">
      <c r="A6" s="186" t="s">
        <v>377</v>
      </c>
      <c r="B6" s="125" t="s">
        <v>378</v>
      </c>
      <c r="C6" s="125">
        <v>1.2</v>
      </c>
      <c r="D6" s="125" t="s">
        <v>379</v>
      </c>
      <c r="E6" s="125">
        <v>6</v>
      </c>
      <c r="F6" s="187">
        <v>4100</v>
      </c>
      <c r="G6" s="187" t="s">
        <v>380</v>
      </c>
      <c r="H6" s="126" t="s">
        <v>380</v>
      </c>
      <c r="I6" s="126"/>
      <c r="J6" s="126"/>
    </row>
    <row r="7" spans="1:10" ht="12.75" customHeight="1">
      <c r="A7" s="188" t="s">
        <v>381</v>
      </c>
      <c r="B7" s="125" t="s">
        <v>382</v>
      </c>
      <c r="C7" s="125">
        <v>0.6</v>
      </c>
      <c r="D7" s="125" t="s">
        <v>383</v>
      </c>
      <c r="E7" s="125">
        <v>15</v>
      </c>
      <c r="F7" s="187">
        <v>6000</v>
      </c>
      <c r="G7" s="187" t="s">
        <v>380</v>
      </c>
      <c r="H7" s="126" t="s">
        <v>380</v>
      </c>
      <c r="I7" s="126"/>
      <c r="J7" s="126"/>
    </row>
    <row r="8" spans="1:10" ht="12.75" customHeight="1">
      <c r="A8" s="188" t="s">
        <v>384</v>
      </c>
      <c r="B8" s="125" t="s">
        <v>385</v>
      </c>
      <c r="C8" s="125"/>
      <c r="D8" s="125">
        <v>2</v>
      </c>
      <c r="E8" s="125">
        <v>38</v>
      </c>
      <c r="F8" s="187">
        <v>6600</v>
      </c>
      <c r="G8" s="187" t="s">
        <v>380</v>
      </c>
      <c r="H8" s="126" t="s">
        <v>380</v>
      </c>
      <c r="I8" s="126"/>
      <c r="J8" s="126"/>
    </row>
    <row r="9" spans="1:10" ht="12.75" customHeight="1">
      <c r="A9" s="188" t="s">
        <v>386</v>
      </c>
      <c r="B9" s="125" t="s">
        <v>387</v>
      </c>
      <c r="C9" s="125"/>
      <c r="D9" s="125" t="s">
        <v>383</v>
      </c>
      <c r="E9" s="125">
        <v>80</v>
      </c>
      <c r="F9" s="187">
        <v>6900</v>
      </c>
      <c r="G9" s="187">
        <v>9500</v>
      </c>
      <c r="H9" s="126" t="s">
        <v>380</v>
      </c>
      <c r="I9" s="126"/>
      <c r="J9" s="126"/>
    </row>
    <row r="10" spans="1:10" ht="12.75" customHeight="1">
      <c r="A10" s="188" t="s">
        <v>388</v>
      </c>
      <c r="B10" s="125" t="s">
        <v>389</v>
      </c>
      <c r="C10" s="125" t="s">
        <v>390</v>
      </c>
      <c r="D10" s="125" t="s">
        <v>391</v>
      </c>
      <c r="E10" s="125" t="s">
        <v>392</v>
      </c>
      <c r="F10" s="187">
        <v>22000</v>
      </c>
      <c r="G10" s="187">
        <v>30000</v>
      </c>
      <c r="H10" s="126">
        <v>35000</v>
      </c>
      <c r="I10" s="126"/>
      <c r="J10" s="126"/>
    </row>
    <row r="11" spans="1:10" ht="12.75" customHeight="1">
      <c r="A11" s="188" t="s">
        <v>393</v>
      </c>
      <c r="B11" s="125" t="s">
        <v>394</v>
      </c>
      <c r="C11" s="125" t="s">
        <v>395</v>
      </c>
      <c r="D11" s="125" t="s">
        <v>396</v>
      </c>
      <c r="E11" s="125" t="s">
        <v>397</v>
      </c>
      <c r="F11" s="187" t="s">
        <v>380</v>
      </c>
      <c r="G11" s="187">
        <v>32000</v>
      </c>
      <c r="H11" s="126">
        <v>36000</v>
      </c>
      <c r="I11" s="126"/>
      <c r="J11" s="126"/>
    </row>
    <row r="12" spans="1:10" ht="12.75" customHeight="1">
      <c r="A12" s="189" t="s">
        <v>398</v>
      </c>
      <c r="B12" s="190" t="s">
        <v>399</v>
      </c>
      <c r="C12" s="190" t="s">
        <v>400</v>
      </c>
      <c r="D12" s="190" t="s">
        <v>396</v>
      </c>
      <c r="E12" s="190" t="s">
        <v>401</v>
      </c>
      <c r="F12" s="191" t="s">
        <v>380</v>
      </c>
      <c r="G12" s="191">
        <v>39500</v>
      </c>
      <c r="H12" s="154">
        <v>42500</v>
      </c>
      <c r="I12" s="154"/>
      <c r="J12" s="154"/>
    </row>
    <row r="13" spans="1:10" ht="12.75">
      <c r="A13" s="192" t="s">
        <v>402</v>
      </c>
      <c r="B13" s="192"/>
      <c r="C13" s="192"/>
      <c r="D13" s="192"/>
      <c r="E13" s="192"/>
      <c r="F13" s="192"/>
      <c r="G13" s="192"/>
      <c r="H13" s="192"/>
      <c r="I13" s="192"/>
      <c r="J13" s="192"/>
    </row>
    <row r="14" spans="1:10" ht="12.75" customHeight="1">
      <c r="A14" s="193" t="s">
        <v>281</v>
      </c>
      <c r="B14" s="194" t="s">
        <v>366</v>
      </c>
      <c r="C14" s="194"/>
      <c r="D14" s="194"/>
      <c r="E14" s="194"/>
      <c r="F14" s="195" t="s">
        <v>330</v>
      </c>
      <c r="G14" s="195"/>
      <c r="H14" s="195"/>
      <c r="I14" s="195"/>
      <c r="J14" s="195"/>
    </row>
    <row r="15" spans="1:10" ht="39.75">
      <c r="A15" s="196" t="s">
        <v>403</v>
      </c>
      <c r="B15" s="197" t="s">
        <v>367</v>
      </c>
      <c r="C15" s="197" t="s">
        <v>368</v>
      </c>
      <c r="D15" s="197" t="s">
        <v>404</v>
      </c>
      <c r="E15" s="197" t="s">
        <v>405</v>
      </c>
      <c r="F15" s="197" t="s">
        <v>406</v>
      </c>
      <c r="G15" s="197" t="s">
        <v>407</v>
      </c>
      <c r="H15" s="197" t="s">
        <v>408</v>
      </c>
      <c r="I15" s="197" t="s">
        <v>409</v>
      </c>
      <c r="J15" s="198" t="s">
        <v>410</v>
      </c>
    </row>
    <row r="16" spans="1:10" ht="12.75" customHeight="1">
      <c r="A16" s="199" t="s">
        <v>411</v>
      </c>
      <c r="B16" s="199"/>
      <c r="C16" s="199"/>
      <c r="D16" s="199"/>
      <c r="E16" s="199"/>
      <c r="F16" s="199"/>
      <c r="G16" s="199"/>
      <c r="H16" s="199"/>
      <c r="I16" s="199"/>
      <c r="J16" s="199"/>
    </row>
    <row r="17" spans="1:10" ht="12.75" customHeight="1">
      <c r="A17" s="200" t="s">
        <v>412</v>
      </c>
      <c r="B17" s="201" t="s">
        <v>413</v>
      </c>
      <c r="C17" s="125" t="s">
        <v>414</v>
      </c>
      <c r="D17" s="125" t="s">
        <v>415</v>
      </c>
      <c r="E17" s="125" t="s">
        <v>416</v>
      </c>
      <c r="F17" s="187">
        <v>17900</v>
      </c>
      <c r="G17" s="187">
        <v>19000</v>
      </c>
      <c r="H17" s="187">
        <v>23500</v>
      </c>
      <c r="I17" s="187">
        <v>106000</v>
      </c>
      <c r="J17" s="126">
        <v>146500</v>
      </c>
    </row>
    <row r="18" spans="1:10" ht="12.75" customHeight="1">
      <c r="A18" s="202" t="s">
        <v>417</v>
      </c>
      <c r="B18" s="201" t="s">
        <v>418</v>
      </c>
      <c r="C18" s="125"/>
      <c r="D18" s="125"/>
      <c r="E18" s="125">
        <v>480</v>
      </c>
      <c r="F18" s="187"/>
      <c r="G18" s="187"/>
      <c r="H18" s="187"/>
      <c r="I18" s="187"/>
      <c r="J18" s="126"/>
    </row>
    <row r="19" spans="1:10" ht="12.75" customHeight="1">
      <c r="A19" s="200" t="s">
        <v>419</v>
      </c>
      <c r="B19" s="201" t="s">
        <v>420</v>
      </c>
      <c r="C19" s="125"/>
      <c r="D19" s="125"/>
      <c r="E19" s="125">
        <v>720</v>
      </c>
      <c r="F19" s="187"/>
      <c r="G19" s="187"/>
      <c r="H19" s="187"/>
      <c r="I19" s="187"/>
      <c r="J19" s="126"/>
    </row>
    <row r="20" spans="1:10" ht="12.75" customHeight="1">
      <c r="A20" s="200" t="s">
        <v>421</v>
      </c>
      <c r="B20" s="203" t="s">
        <v>422</v>
      </c>
      <c r="C20" s="125" t="s">
        <v>423</v>
      </c>
      <c r="D20" s="125"/>
      <c r="E20" s="125" t="s">
        <v>424</v>
      </c>
      <c r="F20" s="187">
        <v>18000</v>
      </c>
      <c r="G20" s="187">
        <v>19500</v>
      </c>
      <c r="H20" s="187">
        <v>29000</v>
      </c>
      <c r="I20" s="187"/>
      <c r="J20" s="126"/>
    </row>
    <row r="21" spans="1:10" ht="12.75" customHeight="1">
      <c r="A21" s="200" t="s">
        <v>425</v>
      </c>
      <c r="B21" s="203" t="s">
        <v>426</v>
      </c>
      <c r="C21" s="125"/>
      <c r="D21" s="125" t="s">
        <v>427</v>
      </c>
      <c r="E21" s="125">
        <v>900</v>
      </c>
      <c r="F21" s="187">
        <v>22000</v>
      </c>
      <c r="G21" s="187">
        <v>25000</v>
      </c>
      <c r="H21" s="187">
        <v>29000</v>
      </c>
      <c r="I21" s="187">
        <v>106000</v>
      </c>
      <c r="J21" s="126">
        <v>146500</v>
      </c>
    </row>
    <row r="22" spans="1:10" ht="12.75" customHeight="1">
      <c r="A22" s="200" t="s">
        <v>428</v>
      </c>
      <c r="B22" s="201" t="s">
        <v>429</v>
      </c>
      <c r="C22" s="125"/>
      <c r="D22" s="204" t="s">
        <v>430</v>
      </c>
      <c r="E22" s="125">
        <v>960</v>
      </c>
      <c r="F22" s="187">
        <v>24000</v>
      </c>
      <c r="G22" s="187">
        <v>26000</v>
      </c>
      <c r="H22" s="187">
        <v>28000</v>
      </c>
      <c r="I22" s="187">
        <v>109000</v>
      </c>
      <c r="J22" s="126">
        <v>149000</v>
      </c>
    </row>
    <row r="23" spans="1:10" ht="12.75" customHeight="1">
      <c r="A23" s="200" t="s">
        <v>431</v>
      </c>
      <c r="B23" s="201" t="s">
        <v>432</v>
      </c>
      <c r="C23" s="125"/>
      <c r="D23" s="205" t="s">
        <v>433</v>
      </c>
      <c r="E23" s="125">
        <v>800</v>
      </c>
      <c r="F23" s="187"/>
      <c r="G23" s="187"/>
      <c r="H23" s="187"/>
      <c r="I23" s="187"/>
      <c r="J23" s="126"/>
    </row>
    <row r="24" spans="1:10" ht="12.75" customHeight="1">
      <c r="A24" s="200" t="s">
        <v>434</v>
      </c>
      <c r="B24" s="201" t="s">
        <v>435</v>
      </c>
      <c r="C24" s="125"/>
      <c r="D24" s="204" t="s">
        <v>436</v>
      </c>
      <c r="E24" s="125">
        <v>800</v>
      </c>
      <c r="F24" s="187"/>
      <c r="G24" s="187"/>
      <c r="H24" s="187"/>
      <c r="I24" s="187"/>
      <c r="J24" s="126"/>
    </row>
    <row r="25" spans="1:10" ht="12.75" customHeight="1">
      <c r="A25" s="206" t="s">
        <v>437</v>
      </c>
      <c r="B25" s="203" t="s">
        <v>438</v>
      </c>
      <c r="C25" s="125"/>
      <c r="D25" s="204" t="s">
        <v>439</v>
      </c>
      <c r="E25" s="125">
        <v>6200</v>
      </c>
      <c r="F25" s="187">
        <v>51000</v>
      </c>
      <c r="G25" s="187">
        <v>55000</v>
      </c>
      <c r="H25" s="187">
        <v>60000</v>
      </c>
      <c r="I25" s="187">
        <v>178000</v>
      </c>
      <c r="J25" s="126">
        <v>215000</v>
      </c>
    </row>
    <row r="26" spans="1:10" ht="12.75" customHeight="1">
      <c r="A26" s="206" t="s">
        <v>440</v>
      </c>
      <c r="B26" s="203" t="s">
        <v>441</v>
      </c>
      <c r="C26" s="125"/>
      <c r="D26" s="204" t="s">
        <v>442</v>
      </c>
      <c r="E26" s="125">
        <v>6800</v>
      </c>
      <c r="F26" s="207">
        <v>65000</v>
      </c>
      <c r="G26" s="187">
        <v>67900</v>
      </c>
      <c r="H26" s="187">
        <v>78000</v>
      </c>
      <c r="I26" s="187">
        <v>188000</v>
      </c>
      <c r="J26" s="126">
        <v>225000</v>
      </c>
    </row>
    <row r="27" spans="1:10" ht="12.75" customHeight="1">
      <c r="A27" s="206" t="s">
        <v>443</v>
      </c>
      <c r="B27" s="203" t="s">
        <v>444</v>
      </c>
      <c r="C27" s="125"/>
      <c r="D27" s="204" t="s">
        <v>445</v>
      </c>
      <c r="E27" s="125">
        <v>5680</v>
      </c>
      <c r="F27" s="187">
        <v>51000</v>
      </c>
      <c r="G27" s="187">
        <v>55000</v>
      </c>
      <c r="H27" s="187">
        <v>60000</v>
      </c>
      <c r="I27" s="187">
        <v>178000</v>
      </c>
      <c r="J27" s="126">
        <v>215000</v>
      </c>
    </row>
    <row r="28" spans="1:10" ht="12.75" customHeight="1">
      <c r="A28" s="200" t="s">
        <v>446</v>
      </c>
      <c r="B28" s="201" t="s">
        <v>447</v>
      </c>
      <c r="C28" s="125"/>
      <c r="D28" s="204" t="s">
        <v>448</v>
      </c>
      <c r="E28" s="125">
        <v>5680</v>
      </c>
      <c r="F28" s="187"/>
      <c r="G28" s="187"/>
      <c r="H28" s="187"/>
      <c r="I28" s="187"/>
      <c r="J28" s="126"/>
    </row>
    <row r="29" spans="1:10" ht="12.75" customHeight="1">
      <c r="A29" s="200" t="s">
        <v>449</v>
      </c>
      <c r="B29" s="201" t="s">
        <v>450</v>
      </c>
      <c r="C29" s="125"/>
      <c r="D29" s="204" t="s">
        <v>445</v>
      </c>
      <c r="E29" s="125">
        <v>11680</v>
      </c>
      <c r="F29" s="187">
        <v>80000</v>
      </c>
      <c r="G29" s="187">
        <v>92000</v>
      </c>
      <c r="H29" s="187">
        <v>99000</v>
      </c>
      <c r="I29" s="187">
        <v>235000</v>
      </c>
      <c r="J29" s="126">
        <v>274000</v>
      </c>
    </row>
    <row r="30" spans="1:10" ht="12.75" customHeight="1">
      <c r="A30" s="200" t="s">
        <v>451</v>
      </c>
      <c r="B30" s="201" t="s">
        <v>452</v>
      </c>
      <c r="C30" s="125"/>
      <c r="D30" s="204" t="s">
        <v>448</v>
      </c>
      <c r="E30" s="125">
        <v>11680</v>
      </c>
      <c r="F30" s="187"/>
      <c r="G30" s="187"/>
      <c r="H30" s="187"/>
      <c r="I30" s="187"/>
      <c r="J30" s="126"/>
    </row>
    <row r="31" spans="1:10" ht="12.75" customHeight="1">
      <c r="A31" s="200" t="s">
        <v>453</v>
      </c>
      <c r="B31" s="201" t="s">
        <v>454</v>
      </c>
      <c r="C31" s="125"/>
      <c r="D31" s="204" t="s">
        <v>439</v>
      </c>
      <c r="E31" s="125">
        <v>19907</v>
      </c>
      <c r="F31" s="187">
        <v>113500</v>
      </c>
      <c r="G31" s="187">
        <v>129000</v>
      </c>
      <c r="H31" s="187">
        <v>139300</v>
      </c>
      <c r="I31" s="187">
        <v>272500</v>
      </c>
      <c r="J31" s="126">
        <v>312000</v>
      </c>
    </row>
    <row r="32" spans="1:10" ht="12.75" customHeight="1">
      <c r="A32" s="200" t="s">
        <v>455</v>
      </c>
      <c r="B32" s="201" t="s">
        <v>456</v>
      </c>
      <c r="C32" s="125"/>
      <c r="D32" s="204" t="s">
        <v>445</v>
      </c>
      <c r="E32" s="125">
        <v>25600</v>
      </c>
      <c r="F32" s="187">
        <v>177500</v>
      </c>
      <c r="G32" s="208" t="s">
        <v>457</v>
      </c>
      <c r="H32" s="208" t="s">
        <v>457</v>
      </c>
      <c r="I32" s="187">
        <v>330000</v>
      </c>
      <c r="J32" s="126">
        <v>470000</v>
      </c>
    </row>
    <row r="33" spans="1:10" ht="12.75" customHeight="1">
      <c r="A33" s="200" t="s">
        <v>458</v>
      </c>
      <c r="B33" s="201" t="s">
        <v>459</v>
      </c>
      <c r="C33" s="125"/>
      <c r="D33" s="204" t="s">
        <v>448</v>
      </c>
      <c r="E33" s="125">
        <v>25600</v>
      </c>
      <c r="F33" s="187"/>
      <c r="G33" s="208"/>
      <c r="H33" s="208"/>
      <c r="I33" s="187"/>
      <c r="J33" s="126"/>
    </row>
    <row r="34" spans="1:10" ht="12.75" customHeight="1">
      <c r="A34" s="209" t="s">
        <v>460</v>
      </c>
      <c r="B34" s="209"/>
      <c r="C34" s="209"/>
      <c r="D34" s="209"/>
      <c r="E34" s="209"/>
      <c r="F34" s="209"/>
      <c r="G34" s="209"/>
      <c r="H34" s="209"/>
      <c r="I34" s="209"/>
      <c r="J34" s="209"/>
    </row>
    <row r="35" spans="1:10" ht="12.75" customHeight="1">
      <c r="A35" s="200" t="s">
        <v>461</v>
      </c>
      <c r="B35" s="201" t="s">
        <v>413</v>
      </c>
      <c r="C35" s="125">
        <v>0.6</v>
      </c>
      <c r="D35" s="210" t="s">
        <v>462</v>
      </c>
      <c r="E35" s="125">
        <v>240</v>
      </c>
      <c r="F35" s="187">
        <v>32000</v>
      </c>
      <c r="G35" s="187">
        <v>34000</v>
      </c>
      <c r="H35" s="187">
        <v>37000</v>
      </c>
      <c r="I35" s="187">
        <v>115000</v>
      </c>
      <c r="J35" s="126">
        <v>155000</v>
      </c>
    </row>
    <row r="36" spans="1:10" ht="12.75" customHeight="1">
      <c r="A36" s="200" t="s">
        <v>463</v>
      </c>
      <c r="B36" s="201" t="s">
        <v>418</v>
      </c>
      <c r="C36" s="125"/>
      <c r="D36" s="210"/>
      <c r="E36" s="125">
        <v>480</v>
      </c>
      <c r="F36" s="187"/>
      <c r="G36" s="187"/>
      <c r="H36" s="187"/>
      <c r="I36" s="187"/>
      <c r="J36" s="126"/>
    </row>
    <row r="37" spans="1:10" ht="12.75" customHeight="1">
      <c r="A37" s="200" t="s">
        <v>464</v>
      </c>
      <c r="B37" s="201" t="s">
        <v>420</v>
      </c>
      <c r="C37" s="125"/>
      <c r="D37" s="210"/>
      <c r="E37" s="125">
        <v>720</v>
      </c>
      <c r="F37" s="187"/>
      <c r="G37" s="187"/>
      <c r="H37" s="187"/>
      <c r="I37" s="187"/>
      <c r="J37" s="126"/>
    </row>
    <row r="38" spans="1:10" ht="12.75" customHeight="1">
      <c r="A38" s="200" t="s">
        <v>465</v>
      </c>
      <c r="B38" s="201" t="s">
        <v>422</v>
      </c>
      <c r="C38" s="190">
        <v>1.2</v>
      </c>
      <c r="D38" s="210"/>
      <c r="E38" s="125">
        <v>800</v>
      </c>
      <c r="F38" s="187">
        <v>34000</v>
      </c>
      <c r="G38" s="187">
        <v>35500</v>
      </c>
      <c r="H38" s="187">
        <v>38000</v>
      </c>
      <c r="I38" s="187">
        <v>127000</v>
      </c>
      <c r="J38" s="126"/>
    </row>
    <row r="39" spans="1:10" ht="12.75" customHeight="1">
      <c r="A39" s="200" t="s">
        <v>466</v>
      </c>
      <c r="B39" s="201" t="s">
        <v>426</v>
      </c>
      <c r="C39" s="190"/>
      <c r="D39" s="210" t="s">
        <v>427</v>
      </c>
      <c r="E39" s="125">
        <v>900</v>
      </c>
      <c r="F39" s="187">
        <v>37000</v>
      </c>
      <c r="G39" s="187">
        <v>39000</v>
      </c>
      <c r="H39" s="187">
        <v>47000</v>
      </c>
      <c r="I39" s="187">
        <v>130000</v>
      </c>
      <c r="J39" s="126">
        <v>172000</v>
      </c>
    </row>
    <row r="40" spans="1:10" ht="12.75" customHeight="1">
      <c r="A40" s="200" t="s">
        <v>467</v>
      </c>
      <c r="B40" s="201" t="s">
        <v>429</v>
      </c>
      <c r="C40" s="190"/>
      <c r="D40" s="125" t="s">
        <v>430</v>
      </c>
      <c r="E40" s="125">
        <v>960</v>
      </c>
      <c r="F40" s="187">
        <v>34000</v>
      </c>
      <c r="G40" s="187">
        <v>36000</v>
      </c>
      <c r="H40" s="187">
        <v>39000</v>
      </c>
      <c r="I40" s="187">
        <v>120000</v>
      </c>
      <c r="J40" s="126">
        <v>160000</v>
      </c>
    </row>
    <row r="41" spans="1:10" ht="12.75" customHeight="1">
      <c r="A41" s="200" t="s">
        <v>468</v>
      </c>
      <c r="B41" s="201" t="s">
        <v>432</v>
      </c>
      <c r="C41" s="190"/>
      <c r="D41" s="211" t="s">
        <v>469</v>
      </c>
      <c r="E41" s="125">
        <v>800</v>
      </c>
      <c r="F41" s="187"/>
      <c r="G41" s="187"/>
      <c r="H41" s="187"/>
      <c r="I41" s="187"/>
      <c r="J41" s="126"/>
    </row>
    <row r="42" spans="1:10" ht="12.75" customHeight="1">
      <c r="A42" s="200" t="s">
        <v>470</v>
      </c>
      <c r="B42" s="201" t="s">
        <v>435</v>
      </c>
      <c r="C42" s="190"/>
      <c r="D42" s="125" t="s">
        <v>436</v>
      </c>
      <c r="E42" s="125">
        <v>800</v>
      </c>
      <c r="F42" s="187"/>
      <c r="G42" s="187"/>
      <c r="H42" s="187"/>
      <c r="I42" s="187"/>
      <c r="J42" s="126"/>
    </row>
    <row r="43" spans="1:10" ht="12.75" customHeight="1">
      <c r="A43" s="200" t="s">
        <v>471</v>
      </c>
      <c r="B43" s="201" t="s">
        <v>438</v>
      </c>
      <c r="C43" s="190"/>
      <c r="D43" s="125" t="s">
        <v>439</v>
      </c>
      <c r="E43" s="125">
        <v>5680</v>
      </c>
      <c r="F43" s="187">
        <v>70000</v>
      </c>
      <c r="G43" s="187">
        <v>74000</v>
      </c>
      <c r="H43" s="187">
        <v>79000</v>
      </c>
      <c r="I43" s="187">
        <v>195000</v>
      </c>
      <c r="J43" s="126">
        <v>235000</v>
      </c>
    </row>
    <row r="44" spans="1:10" ht="12.75" customHeight="1">
      <c r="A44" s="200" t="s">
        <v>472</v>
      </c>
      <c r="B44" s="201" t="s">
        <v>441</v>
      </c>
      <c r="C44" s="190"/>
      <c r="D44" s="125" t="s">
        <v>473</v>
      </c>
      <c r="E44" s="125">
        <v>6800</v>
      </c>
      <c r="F44" s="187">
        <v>95000</v>
      </c>
      <c r="G44" s="187">
        <v>98300</v>
      </c>
      <c r="H44" s="187">
        <v>110400</v>
      </c>
      <c r="I44" s="187">
        <v>280000</v>
      </c>
      <c r="J44" s="126">
        <v>320000</v>
      </c>
    </row>
    <row r="45" spans="1:10" ht="12.75" customHeight="1">
      <c r="A45" s="200" t="s">
        <v>474</v>
      </c>
      <c r="B45" s="201" t="s">
        <v>444</v>
      </c>
      <c r="C45" s="190"/>
      <c r="D45" s="125" t="s">
        <v>445</v>
      </c>
      <c r="E45" s="125">
        <v>5680</v>
      </c>
      <c r="F45" s="187">
        <v>72000</v>
      </c>
      <c r="G45" s="187">
        <v>74000</v>
      </c>
      <c r="H45" s="187">
        <v>77000</v>
      </c>
      <c r="I45" s="187">
        <v>221000</v>
      </c>
      <c r="J45" s="126">
        <v>268000</v>
      </c>
    </row>
    <row r="46" spans="1:10" ht="12.75" customHeight="1">
      <c r="A46" s="200" t="s">
        <v>475</v>
      </c>
      <c r="B46" s="201" t="s">
        <v>447</v>
      </c>
      <c r="C46" s="190"/>
      <c r="D46" s="125" t="s">
        <v>448</v>
      </c>
      <c r="E46" s="125">
        <v>5680</v>
      </c>
      <c r="F46" s="187"/>
      <c r="G46" s="187"/>
      <c r="H46" s="187"/>
      <c r="I46" s="187"/>
      <c r="J46" s="126"/>
    </row>
    <row r="47" spans="1:10" ht="12.75" customHeight="1">
      <c r="A47" s="200" t="s">
        <v>476</v>
      </c>
      <c r="B47" s="201" t="s">
        <v>450</v>
      </c>
      <c r="C47" s="190"/>
      <c r="D47" s="125" t="s">
        <v>445</v>
      </c>
      <c r="E47" s="125">
        <v>11680</v>
      </c>
      <c r="F47" s="187">
        <v>121000</v>
      </c>
      <c r="G47" s="187">
        <v>131000</v>
      </c>
      <c r="H47" s="187">
        <v>135000</v>
      </c>
      <c r="I47" s="187">
        <v>285000</v>
      </c>
      <c r="J47" s="126">
        <v>340000</v>
      </c>
    </row>
    <row r="48" spans="1:10" ht="12.75" customHeight="1">
      <c r="A48" s="200" t="s">
        <v>477</v>
      </c>
      <c r="B48" s="201" t="s">
        <v>452</v>
      </c>
      <c r="C48" s="190"/>
      <c r="D48" s="125" t="s">
        <v>448</v>
      </c>
      <c r="E48" s="125">
        <v>11680</v>
      </c>
      <c r="F48" s="187"/>
      <c r="G48" s="187"/>
      <c r="H48" s="187"/>
      <c r="I48" s="187"/>
      <c r="J48" s="126"/>
    </row>
    <row r="49" spans="1:10" ht="12.75" customHeight="1">
      <c r="A49" s="200" t="s">
        <v>478</v>
      </c>
      <c r="B49" s="201" t="s">
        <v>454</v>
      </c>
      <c r="C49" s="190"/>
      <c r="D49" s="125" t="s">
        <v>439</v>
      </c>
      <c r="E49" s="125">
        <v>19907</v>
      </c>
      <c r="F49" s="187">
        <v>160200</v>
      </c>
      <c r="G49" s="187">
        <v>176000</v>
      </c>
      <c r="H49" s="187">
        <v>185000</v>
      </c>
      <c r="I49" s="187">
        <v>317000</v>
      </c>
      <c r="J49" s="126">
        <v>364200</v>
      </c>
    </row>
    <row r="50" spans="1:10" ht="12.75" customHeight="1">
      <c r="A50" s="200" t="s">
        <v>479</v>
      </c>
      <c r="B50" s="201" t="s">
        <v>456</v>
      </c>
      <c r="C50" s="190"/>
      <c r="D50" s="125" t="s">
        <v>445</v>
      </c>
      <c r="E50" s="125">
        <v>25600</v>
      </c>
      <c r="F50" s="191">
        <v>321100</v>
      </c>
      <c r="G50" s="191" t="s">
        <v>457</v>
      </c>
      <c r="H50" s="191" t="s">
        <v>457</v>
      </c>
      <c r="I50" s="191" t="s">
        <v>457</v>
      </c>
      <c r="J50" s="154" t="s">
        <v>457</v>
      </c>
    </row>
    <row r="51" spans="1:10" ht="12.75" customHeight="1">
      <c r="A51" s="212" t="s">
        <v>480</v>
      </c>
      <c r="B51" s="213" t="s">
        <v>459</v>
      </c>
      <c r="C51" s="190"/>
      <c r="D51" s="190" t="s">
        <v>448</v>
      </c>
      <c r="E51" s="190">
        <v>25600</v>
      </c>
      <c r="F51" s="191"/>
      <c r="G51" s="191"/>
      <c r="H51" s="191"/>
      <c r="I51" s="191"/>
      <c r="J51" s="154"/>
    </row>
    <row r="52" spans="1:10" ht="12.75" customHeight="1">
      <c r="A52" s="214"/>
      <c r="B52" s="171"/>
      <c r="C52" s="129"/>
      <c r="D52" s="129"/>
      <c r="E52" s="129"/>
      <c r="F52" s="215"/>
      <c r="G52" s="215"/>
      <c r="H52" s="215"/>
      <c r="I52" s="215"/>
      <c r="J52" s="215"/>
    </row>
    <row r="53" spans="1:10" ht="12.75" customHeight="1">
      <c r="A53" s="216" t="s">
        <v>481</v>
      </c>
      <c r="B53" s="216"/>
      <c r="C53" s="216"/>
      <c r="D53" s="216"/>
      <c r="E53" s="216"/>
      <c r="F53" s="216"/>
      <c r="G53" s="216"/>
      <c r="H53" s="216"/>
      <c r="I53" s="216"/>
      <c r="J53" s="216"/>
    </row>
    <row r="54" spans="1:10" ht="13.5" customHeight="1">
      <c r="A54" s="216" t="s">
        <v>482</v>
      </c>
      <c r="B54" s="216"/>
      <c r="C54" s="216"/>
      <c r="D54" s="216"/>
      <c r="E54" s="216"/>
      <c r="F54" s="216"/>
      <c r="G54" s="216"/>
      <c r="H54" s="216"/>
      <c r="I54" s="216"/>
      <c r="J54" s="216"/>
    </row>
    <row r="55" spans="1:10" ht="13.5">
      <c r="A55" s="217" t="s">
        <v>483</v>
      </c>
      <c r="B55" s="217"/>
      <c r="C55" s="217"/>
      <c r="D55" s="217"/>
      <c r="E55" s="217"/>
      <c r="F55" s="217"/>
      <c r="G55" s="217"/>
      <c r="H55" s="217"/>
      <c r="I55" s="217"/>
      <c r="J55" s="217"/>
    </row>
    <row r="56" spans="1:10" ht="12.75">
      <c r="A56" s="217" t="s">
        <v>484</v>
      </c>
      <c r="B56" s="217"/>
      <c r="C56" s="217"/>
      <c r="D56" s="217"/>
      <c r="E56" s="217"/>
      <c r="F56" s="217"/>
      <c r="G56" s="217"/>
      <c r="H56" s="217"/>
      <c r="I56" s="217"/>
      <c r="J56" s="217"/>
    </row>
    <row r="57" spans="1:10" ht="16.5">
      <c r="A57" s="218" t="s">
        <v>485</v>
      </c>
      <c r="B57" s="218"/>
      <c r="C57" s="218"/>
      <c r="D57" s="218"/>
      <c r="E57" s="218"/>
      <c r="F57" s="218"/>
      <c r="G57" s="218"/>
      <c r="H57" s="218"/>
      <c r="I57" s="218"/>
      <c r="J57" s="218"/>
    </row>
  </sheetData>
  <sheetProtection selectLockedCells="1" selectUnlockedCells="1"/>
  <mergeCells count="79">
    <mergeCell ref="A3:A4"/>
    <mergeCell ref="B3:E3"/>
    <mergeCell ref="F3:J3"/>
    <mergeCell ref="H4:J4"/>
    <mergeCell ref="H5:J5"/>
    <mergeCell ref="H6:J6"/>
    <mergeCell ref="C7:C9"/>
    <mergeCell ref="H7:J7"/>
    <mergeCell ref="H8:J8"/>
    <mergeCell ref="H9:J9"/>
    <mergeCell ref="H10:J10"/>
    <mergeCell ref="H11:J11"/>
    <mergeCell ref="H12:J12"/>
    <mergeCell ref="A13:J13"/>
    <mergeCell ref="B14:E14"/>
    <mergeCell ref="F14:J14"/>
    <mergeCell ref="A16:J16"/>
    <mergeCell ref="C17:C19"/>
    <mergeCell ref="D17:D20"/>
    <mergeCell ref="F17:F19"/>
    <mergeCell ref="G17:G19"/>
    <mergeCell ref="H17:H19"/>
    <mergeCell ref="I17:I20"/>
    <mergeCell ref="J17:J20"/>
    <mergeCell ref="C20:C33"/>
    <mergeCell ref="F22:F24"/>
    <mergeCell ref="G22:G24"/>
    <mergeCell ref="H22:H24"/>
    <mergeCell ref="I22:I24"/>
    <mergeCell ref="J22:J24"/>
    <mergeCell ref="F27:F28"/>
    <mergeCell ref="G27:G28"/>
    <mergeCell ref="H27:H28"/>
    <mergeCell ref="I27:I28"/>
    <mergeCell ref="J27:J28"/>
    <mergeCell ref="F29:F30"/>
    <mergeCell ref="G29:G30"/>
    <mergeCell ref="H29:H30"/>
    <mergeCell ref="I29:I30"/>
    <mergeCell ref="J29:J30"/>
    <mergeCell ref="F32:F33"/>
    <mergeCell ref="G32:G33"/>
    <mergeCell ref="H32:H33"/>
    <mergeCell ref="I32:I33"/>
    <mergeCell ref="J32:J33"/>
    <mergeCell ref="A34:J34"/>
    <mergeCell ref="C35:C37"/>
    <mergeCell ref="D35:D38"/>
    <mergeCell ref="F35:F37"/>
    <mergeCell ref="G35:G37"/>
    <mergeCell ref="H35:H37"/>
    <mergeCell ref="I35:I37"/>
    <mergeCell ref="J35:J38"/>
    <mergeCell ref="C38:C51"/>
    <mergeCell ref="F40:F42"/>
    <mergeCell ref="G40:G42"/>
    <mergeCell ref="H40:H42"/>
    <mergeCell ref="I40:I42"/>
    <mergeCell ref="J40:J42"/>
    <mergeCell ref="F45:F46"/>
    <mergeCell ref="G45:G46"/>
    <mergeCell ref="H45:H46"/>
    <mergeCell ref="I45:I46"/>
    <mergeCell ref="J45:J46"/>
    <mergeCell ref="F47:F48"/>
    <mergeCell ref="G47:G48"/>
    <mergeCell ref="H47:H48"/>
    <mergeCell ref="I47:I48"/>
    <mergeCell ref="J47:J48"/>
    <mergeCell ref="F50:F51"/>
    <mergeCell ref="G50:G51"/>
    <mergeCell ref="H50:H51"/>
    <mergeCell ref="I50:I51"/>
    <mergeCell ref="J50:J51"/>
    <mergeCell ref="A53:J53"/>
    <mergeCell ref="A54:J54"/>
    <mergeCell ref="A55:J55"/>
    <mergeCell ref="A56:J56"/>
    <mergeCell ref="A57:J57"/>
  </mergeCells>
  <printOptions/>
  <pageMargins left="0.24027777777777778" right="0.1597222222222222" top="0.9902777777777778" bottom="0.5902777777777778" header="0.2" footer="0.1701388888888889"/>
  <pageSetup horizontalDpi="300" verticalDpi="300" orientation="portrait" paperSize="9" scale="91"/>
  <headerFooter alignWithMargins="0">
    <oddHeader>&amp;R&amp;8                      
410003,ООО «ПКФ Энергосистемы»                           
410003, г.Саратов, 1-й Глебучев проезд, д.2А
Тел./факс (8452) 740-850, 275-282, 740-859, 740-851, 715-765
http://www.systemgaz.ru.ru, e-mail: info@systemgaz.ru</oddHeader>
    <oddFooter>&amp;C&amp;14Существует гибкая система скидок</oddFooter>
  </headerFooter>
</worksheet>
</file>

<file path=xl/worksheets/sheet6.xml><?xml version="1.0" encoding="utf-8"?>
<worksheet xmlns="http://schemas.openxmlformats.org/spreadsheetml/2006/main" xmlns:r="http://schemas.openxmlformats.org/officeDocument/2006/relationships">
  <dimension ref="A1:K181"/>
  <sheetViews>
    <sheetView workbookViewId="0" topLeftCell="A1">
      <selection activeCell="L6" sqref="L6"/>
    </sheetView>
  </sheetViews>
  <sheetFormatPr defaultColWidth="9.140625" defaultRowHeight="12.75"/>
  <cols>
    <col min="1" max="1" width="13.28125" style="1" customWidth="1"/>
    <col min="2" max="2" width="6.57421875" style="1" customWidth="1"/>
    <col min="3" max="3" width="7.421875" style="1" customWidth="1"/>
    <col min="4" max="4" width="11.28125" style="1" customWidth="1"/>
    <col min="5" max="5" width="10.00390625" style="1" customWidth="1"/>
    <col min="6" max="6" width="3.00390625" style="1" customWidth="1"/>
    <col min="7" max="7" width="12.28125" style="1" customWidth="1"/>
    <col min="8" max="8" width="11.00390625" style="1" customWidth="1"/>
    <col min="9" max="9" width="8.421875" style="1" customWidth="1"/>
    <col min="10" max="10" width="8.57421875" style="1" customWidth="1"/>
  </cols>
  <sheetData>
    <row r="1" spans="1:11" ht="12.75" customHeight="1">
      <c r="A1" s="219" t="s">
        <v>486</v>
      </c>
      <c r="B1" s="219" t="s">
        <v>20</v>
      </c>
      <c r="C1" s="219" t="s">
        <v>487</v>
      </c>
      <c r="D1" s="219" t="s">
        <v>488</v>
      </c>
      <c r="E1" s="219" t="s">
        <v>280</v>
      </c>
      <c r="G1" s="220" t="s">
        <v>489</v>
      </c>
      <c r="H1" s="220"/>
      <c r="I1" s="220"/>
      <c r="J1" s="220"/>
      <c r="K1" s="220"/>
    </row>
    <row r="2" spans="1:11" ht="12.75" customHeight="1">
      <c r="A2" s="221" t="s">
        <v>281</v>
      </c>
      <c r="B2" s="119" t="s">
        <v>20</v>
      </c>
      <c r="C2" s="119" t="s">
        <v>487</v>
      </c>
      <c r="D2" s="119" t="s">
        <v>490</v>
      </c>
      <c r="E2" s="120" t="s">
        <v>280</v>
      </c>
      <c r="G2" s="221" t="s">
        <v>281</v>
      </c>
      <c r="H2" s="221"/>
      <c r="I2" s="221"/>
      <c r="J2" s="221"/>
      <c r="K2" s="120" t="s">
        <v>280</v>
      </c>
    </row>
    <row r="3" spans="1:11" ht="12.75">
      <c r="A3" s="221"/>
      <c r="B3" s="119"/>
      <c r="C3" s="119"/>
      <c r="D3" s="119"/>
      <c r="E3" s="120"/>
      <c r="G3" s="221"/>
      <c r="H3" s="221"/>
      <c r="I3" s="221"/>
      <c r="J3" s="221"/>
      <c r="K3" s="120"/>
    </row>
    <row r="4" spans="1:11" ht="12.75" customHeight="1">
      <c r="A4" s="124" t="s">
        <v>491</v>
      </c>
      <c r="B4" s="125">
        <v>50</v>
      </c>
      <c r="C4" s="125">
        <v>160</v>
      </c>
      <c r="D4" s="125" t="s">
        <v>492</v>
      </c>
      <c r="E4" s="126">
        <v>40400</v>
      </c>
      <c r="G4" s="222" t="s">
        <v>493</v>
      </c>
      <c r="H4" s="222"/>
      <c r="I4" s="222"/>
      <c r="J4" s="222"/>
      <c r="K4" s="139">
        <v>12800</v>
      </c>
    </row>
    <row r="5" spans="1:11" ht="12.75" customHeight="1">
      <c r="A5" s="124" t="s">
        <v>494</v>
      </c>
      <c r="B5" s="125">
        <v>80</v>
      </c>
      <c r="C5" s="125">
        <v>160</v>
      </c>
      <c r="D5" s="125" t="s">
        <v>492</v>
      </c>
      <c r="E5" s="126">
        <v>52640</v>
      </c>
      <c r="G5" s="222" t="s">
        <v>495</v>
      </c>
      <c r="H5" s="222"/>
      <c r="I5" s="222"/>
      <c r="J5" s="222"/>
      <c r="K5" s="139">
        <v>22950</v>
      </c>
    </row>
    <row r="6" spans="1:11" ht="12.75" customHeight="1">
      <c r="A6" s="124" t="s">
        <v>496</v>
      </c>
      <c r="B6" s="125">
        <v>80</v>
      </c>
      <c r="C6" s="125">
        <v>160</v>
      </c>
      <c r="D6" s="125" t="s">
        <v>492</v>
      </c>
      <c r="E6" s="126">
        <v>57600</v>
      </c>
      <c r="G6" s="222" t="s">
        <v>497</v>
      </c>
      <c r="H6" s="222"/>
      <c r="I6" s="222"/>
      <c r="J6" s="222"/>
      <c r="K6" s="139">
        <v>19200</v>
      </c>
    </row>
    <row r="7" spans="1:11" ht="12.75" customHeight="1">
      <c r="A7" s="124" t="s">
        <v>498</v>
      </c>
      <c r="B7" s="125">
        <v>125</v>
      </c>
      <c r="C7" s="125">
        <v>400</v>
      </c>
      <c r="D7" s="125" t="s">
        <v>492</v>
      </c>
      <c r="E7" s="126">
        <v>80300</v>
      </c>
      <c r="G7" s="222" t="s">
        <v>499</v>
      </c>
      <c r="H7" s="222"/>
      <c r="I7" s="222"/>
      <c r="J7" s="222"/>
      <c r="K7" s="139">
        <v>48000</v>
      </c>
    </row>
    <row r="8" spans="1:11" ht="12.75" customHeight="1">
      <c r="A8" s="124" t="s">
        <v>500</v>
      </c>
      <c r="B8" s="125">
        <v>150</v>
      </c>
      <c r="C8" s="125">
        <v>650</v>
      </c>
      <c r="D8" s="125" t="s">
        <v>492</v>
      </c>
      <c r="E8" s="126">
        <v>85600</v>
      </c>
      <c r="G8" s="222" t="s">
        <v>501</v>
      </c>
      <c r="H8" s="222"/>
      <c r="I8" s="222"/>
      <c r="J8" s="222"/>
      <c r="K8" s="139">
        <v>68500</v>
      </c>
    </row>
    <row r="9" spans="1:11" ht="12.75" customHeight="1">
      <c r="A9" s="124" t="s">
        <v>502</v>
      </c>
      <c r="B9" s="125" t="s">
        <v>503</v>
      </c>
      <c r="C9" s="125">
        <v>1000</v>
      </c>
      <c r="D9" s="125" t="s">
        <v>492</v>
      </c>
      <c r="E9" s="126">
        <v>96900</v>
      </c>
      <c r="G9" s="222" t="s">
        <v>504</v>
      </c>
      <c r="H9" s="222"/>
      <c r="I9" s="222"/>
      <c r="J9" s="222"/>
      <c r="K9" s="139">
        <v>29561</v>
      </c>
    </row>
    <row r="10" spans="1:11" ht="12.75">
      <c r="A10" s="168" t="s">
        <v>505</v>
      </c>
      <c r="B10" s="190">
        <v>200</v>
      </c>
      <c r="C10" s="190">
        <v>1250</v>
      </c>
      <c r="D10" s="190" t="s">
        <v>492</v>
      </c>
      <c r="E10" s="154">
        <v>98200</v>
      </c>
      <c r="G10" s="223" t="s">
        <v>506</v>
      </c>
      <c r="H10" s="223"/>
      <c r="I10" s="223"/>
      <c r="J10" s="223"/>
      <c r="K10" s="143">
        <v>67400</v>
      </c>
    </row>
    <row r="11" spans="1:11" ht="15" customHeight="1">
      <c r="A11" s="220" t="s">
        <v>507</v>
      </c>
      <c r="B11" s="220" t="s">
        <v>20</v>
      </c>
      <c r="C11" s="220" t="s">
        <v>487</v>
      </c>
      <c r="D11" s="220" t="s">
        <v>488</v>
      </c>
      <c r="E11" s="220" t="s">
        <v>280</v>
      </c>
      <c r="G11" s="224" t="s">
        <v>508</v>
      </c>
      <c r="H11" s="224"/>
      <c r="I11" s="224"/>
      <c r="J11" s="224"/>
      <c r="K11" s="224"/>
    </row>
    <row r="12" spans="1:11" ht="12.75" customHeight="1">
      <c r="A12" s="221" t="s">
        <v>281</v>
      </c>
      <c r="B12" s="119" t="s">
        <v>20</v>
      </c>
      <c r="C12" s="119" t="s">
        <v>487</v>
      </c>
      <c r="D12" s="119" t="s">
        <v>490</v>
      </c>
      <c r="E12" s="120" t="s">
        <v>509</v>
      </c>
      <c r="G12" s="224"/>
      <c r="H12" s="224"/>
      <c r="I12" s="224"/>
      <c r="J12" s="224"/>
      <c r="K12" s="224"/>
    </row>
    <row r="13" spans="1:11" ht="12.75">
      <c r="A13" s="221"/>
      <c r="B13" s="119"/>
      <c r="C13" s="119"/>
      <c r="D13" s="119"/>
      <c r="E13" s="120"/>
      <c r="G13" s="224"/>
      <c r="H13" s="224"/>
      <c r="I13" s="224"/>
      <c r="J13" s="224"/>
      <c r="K13" s="224"/>
    </row>
    <row r="14" spans="1:11" ht="12.75">
      <c r="A14" s="225" t="s">
        <v>510</v>
      </c>
      <c r="B14" s="226">
        <v>40</v>
      </c>
      <c r="C14" s="227">
        <v>16</v>
      </c>
      <c r="D14" s="136">
        <v>1.2</v>
      </c>
      <c r="E14" s="228">
        <v>790</v>
      </c>
      <c r="G14" s="224"/>
      <c r="H14" s="224"/>
      <c r="I14" s="224"/>
      <c r="J14" s="224"/>
      <c r="K14" s="224"/>
    </row>
    <row r="15" spans="1:11" ht="12.75">
      <c r="A15" s="225" t="s">
        <v>511</v>
      </c>
      <c r="B15" s="226">
        <v>40</v>
      </c>
      <c r="C15" s="227">
        <v>25</v>
      </c>
      <c r="D15" s="136">
        <v>1.2</v>
      </c>
      <c r="E15" s="228">
        <v>840</v>
      </c>
      <c r="G15" s="224"/>
      <c r="H15" s="224"/>
      <c r="I15" s="224"/>
      <c r="J15" s="224"/>
      <c r="K15" s="224"/>
    </row>
    <row r="16" spans="1:5" ht="12.75">
      <c r="A16" s="225" t="s">
        <v>512</v>
      </c>
      <c r="B16" s="226">
        <v>40</v>
      </c>
      <c r="C16" s="227">
        <v>40</v>
      </c>
      <c r="D16" s="136">
        <v>1.2</v>
      </c>
      <c r="E16" s="228">
        <v>850</v>
      </c>
    </row>
    <row r="17" spans="1:5" ht="12.75">
      <c r="A17" s="225" t="s">
        <v>513</v>
      </c>
      <c r="B17" s="226">
        <v>40</v>
      </c>
      <c r="C17" s="227">
        <v>65</v>
      </c>
      <c r="D17" s="136">
        <v>1.2</v>
      </c>
      <c r="E17" s="228">
        <v>860</v>
      </c>
    </row>
    <row r="18" spans="1:11" ht="12.75">
      <c r="A18" s="225" t="s">
        <v>511</v>
      </c>
      <c r="B18" s="226">
        <v>50</v>
      </c>
      <c r="C18" s="227">
        <v>25</v>
      </c>
      <c r="D18" s="136">
        <v>1.2</v>
      </c>
      <c r="E18" s="228">
        <v>1430</v>
      </c>
      <c r="G18" s="220" t="s">
        <v>514</v>
      </c>
      <c r="H18" s="220"/>
      <c r="I18" s="220"/>
      <c r="J18" s="220"/>
      <c r="K18" s="220"/>
    </row>
    <row r="19" spans="1:11" ht="12.75" customHeight="1">
      <c r="A19" s="225" t="s">
        <v>512</v>
      </c>
      <c r="B19" s="226">
        <v>50</v>
      </c>
      <c r="C19" s="227">
        <v>40</v>
      </c>
      <c r="D19" s="136">
        <v>1.2</v>
      </c>
      <c r="E19" s="228">
        <v>1430</v>
      </c>
      <c r="G19" s="221" t="s">
        <v>281</v>
      </c>
      <c r="H19" s="221"/>
      <c r="I19" s="119" t="s">
        <v>515</v>
      </c>
      <c r="J19" s="119" t="s">
        <v>516</v>
      </c>
      <c r="K19" s="120" t="s">
        <v>280</v>
      </c>
    </row>
    <row r="20" spans="1:11" ht="12.75">
      <c r="A20" s="225" t="s">
        <v>513</v>
      </c>
      <c r="B20" s="226">
        <v>50</v>
      </c>
      <c r="C20" s="227">
        <v>65</v>
      </c>
      <c r="D20" s="136">
        <v>1.2</v>
      </c>
      <c r="E20" s="228">
        <v>1430</v>
      </c>
      <c r="G20" s="221"/>
      <c r="H20" s="221"/>
      <c r="I20" s="119"/>
      <c r="J20" s="119"/>
      <c r="K20" s="120"/>
    </row>
    <row r="21" spans="1:11" ht="12.75">
      <c r="A21" s="225" t="s">
        <v>517</v>
      </c>
      <c r="B21" s="226">
        <v>50</v>
      </c>
      <c r="C21" s="227">
        <v>100</v>
      </c>
      <c r="D21" s="136">
        <v>1.2</v>
      </c>
      <c r="E21" s="228">
        <v>1430</v>
      </c>
      <c r="G21" s="222" t="s">
        <v>518</v>
      </c>
      <c r="H21" s="222"/>
      <c r="I21" s="42">
        <v>3000</v>
      </c>
      <c r="J21" s="42">
        <v>11</v>
      </c>
      <c r="K21" s="139">
        <v>103200</v>
      </c>
    </row>
    <row r="22" spans="1:11" ht="12.75">
      <c r="A22" s="225" t="s">
        <v>519</v>
      </c>
      <c r="B22" s="226">
        <v>50</v>
      </c>
      <c r="C22" s="227">
        <v>160</v>
      </c>
      <c r="D22" s="136">
        <v>1.2</v>
      </c>
      <c r="E22" s="228">
        <v>1580</v>
      </c>
      <c r="G22" s="222" t="s">
        <v>520</v>
      </c>
      <c r="H22" s="222"/>
      <c r="I22" s="42">
        <v>9600</v>
      </c>
      <c r="J22" s="42">
        <v>16</v>
      </c>
      <c r="K22" s="139">
        <v>112360</v>
      </c>
    </row>
    <row r="23" spans="1:11" ht="12.75">
      <c r="A23" s="225" t="s">
        <v>519</v>
      </c>
      <c r="B23" s="226">
        <v>80</v>
      </c>
      <c r="C23" s="227">
        <v>160</v>
      </c>
      <c r="D23" s="136">
        <v>1.2</v>
      </c>
      <c r="E23" s="228">
        <v>1800</v>
      </c>
      <c r="G23" s="222" t="s">
        <v>521</v>
      </c>
      <c r="H23" s="222"/>
      <c r="I23" s="42">
        <v>15000</v>
      </c>
      <c r="J23" s="42">
        <v>25</v>
      </c>
      <c r="K23" s="139">
        <v>121720</v>
      </c>
    </row>
    <row r="24" spans="1:11" ht="12.75">
      <c r="A24" s="225" t="s">
        <v>522</v>
      </c>
      <c r="B24" s="226">
        <v>80</v>
      </c>
      <c r="C24" s="227">
        <v>250</v>
      </c>
      <c r="D24" s="136">
        <v>1.2</v>
      </c>
      <c r="E24" s="228">
        <v>2340</v>
      </c>
      <c r="G24" s="222" t="s">
        <v>523</v>
      </c>
      <c r="H24" s="222"/>
      <c r="I24" s="42">
        <v>33600</v>
      </c>
      <c r="J24" s="42">
        <v>45</v>
      </c>
      <c r="K24" s="139">
        <v>153105</v>
      </c>
    </row>
    <row r="25" spans="1:11" ht="12.75">
      <c r="A25" s="225" t="s">
        <v>524</v>
      </c>
      <c r="B25" s="226">
        <v>100</v>
      </c>
      <c r="C25" s="227">
        <v>400</v>
      </c>
      <c r="D25" s="136">
        <v>1.2</v>
      </c>
      <c r="E25" s="228">
        <v>2950</v>
      </c>
      <c r="G25" s="223" t="s">
        <v>525</v>
      </c>
      <c r="H25" s="223"/>
      <c r="I25" s="229">
        <v>65000</v>
      </c>
      <c r="J25" s="229">
        <v>90</v>
      </c>
      <c r="K25" s="143">
        <v>170100</v>
      </c>
    </row>
    <row r="26" spans="1:11" ht="12.75">
      <c r="A26" s="225" t="s">
        <v>526</v>
      </c>
      <c r="B26" s="226">
        <v>150</v>
      </c>
      <c r="C26" s="227">
        <v>650</v>
      </c>
      <c r="D26" s="136">
        <v>1.2</v>
      </c>
      <c r="E26" s="228">
        <v>6850</v>
      </c>
      <c r="G26" s="230" t="s">
        <v>527</v>
      </c>
      <c r="H26" s="230"/>
      <c r="I26" s="230"/>
      <c r="J26" s="230"/>
      <c r="K26" s="230"/>
    </row>
    <row r="27" spans="1:11" ht="12.75">
      <c r="A27" s="231" t="s">
        <v>528</v>
      </c>
      <c r="B27" s="232">
        <v>150</v>
      </c>
      <c r="C27" s="233">
        <v>1000</v>
      </c>
      <c r="D27" s="142">
        <v>1.2</v>
      </c>
      <c r="E27" s="234">
        <v>6850</v>
      </c>
      <c r="G27" s="235" t="s">
        <v>529</v>
      </c>
      <c r="H27" s="235"/>
      <c r="I27" s="235"/>
      <c r="J27" s="235"/>
      <c r="K27" s="235"/>
    </row>
    <row r="28" spans="1:6" ht="12.75">
      <c r="A28" s="121"/>
      <c r="B28" s="129"/>
      <c r="C28" s="129"/>
      <c r="D28" s="129"/>
      <c r="E28" s="236"/>
      <c r="F28" s="110"/>
    </row>
    <row r="29" spans="1:11" ht="12.75" customHeight="1">
      <c r="A29" s="237" t="s">
        <v>530</v>
      </c>
      <c r="B29" s="237"/>
      <c r="C29" s="237"/>
      <c r="D29" s="237"/>
      <c r="E29" s="237"/>
      <c r="F29" s="237"/>
      <c r="G29" s="237"/>
      <c r="H29" s="237"/>
      <c r="I29" s="237"/>
      <c r="J29" s="237"/>
      <c r="K29" s="237"/>
    </row>
    <row r="30" spans="1:11" ht="12.75">
      <c r="A30" s="237"/>
      <c r="B30" s="237"/>
      <c r="C30" s="237"/>
      <c r="D30" s="237"/>
      <c r="E30" s="237"/>
      <c r="F30" s="237"/>
      <c r="G30" s="237"/>
      <c r="H30" s="237"/>
      <c r="I30" s="237"/>
      <c r="J30" s="237"/>
      <c r="K30" s="237"/>
    </row>
    <row r="31" spans="1:11" ht="22.5" customHeight="1">
      <c r="A31" s="118" t="s">
        <v>281</v>
      </c>
      <c r="B31" s="119" t="s">
        <v>531</v>
      </c>
      <c r="C31" s="119"/>
      <c r="D31" s="119" t="s">
        <v>532</v>
      </c>
      <c r="E31" s="119" t="s">
        <v>533</v>
      </c>
      <c r="F31" s="119"/>
      <c r="G31" s="119" t="s">
        <v>534</v>
      </c>
      <c r="H31" s="119" t="s">
        <v>535</v>
      </c>
      <c r="I31" s="119"/>
      <c r="J31" s="119" t="s">
        <v>536</v>
      </c>
      <c r="K31" s="120" t="s">
        <v>20</v>
      </c>
    </row>
    <row r="32" spans="1:11" ht="34.5" customHeight="1">
      <c r="A32" s="118"/>
      <c r="B32" s="119"/>
      <c r="C32" s="119"/>
      <c r="D32" s="119"/>
      <c r="E32" s="119"/>
      <c r="F32" s="119"/>
      <c r="G32" s="119"/>
      <c r="H32" s="125" t="s">
        <v>537</v>
      </c>
      <c r="I32" s="125" t="s">
        <v>538</v>
      </c>
      <c r="J32" s="119"/>
      <c r="K32" s="120"/>
    </row>
    <row r="33" spans="1:11" ht="12.75" customHeight="1">
      <c r="A33" s="238" t="s">
        <v>539</v>
      </c>
      <c r="B33" s="239" t="s">
        <v>540</v>
      </c>
      <c r="C33" s="239"/>
      <c r="D33" s="187">
        <v>65000</v>
      </c>
      <c r="E33" s="187">
        <v>148000</v>
      </c>
      <c r="F33" s="187"/>
      <c r="G33" s="187">
        <v>190000</v>
      </c>
      <c r="H33" s="239">
        <v>100</v>
      </c>
      <c r="I33" s="239">
        <v>1300</v>
      </c>
      <c r="J33" s="240">
        <v>0.015</v>
      </c>
      <c r="K33" s="241">
        <v>50</v>
      </c>
    </row>
    <row r="34" spans="1:11" ht="21.75" customHeight="1">
      <c r="A34" s="238" t="s">
        <v>541</v>
      </c>
      <c r="B34" s="239" t="s">
        <v>542</v>
      </c>
      <c r="C34" s="239"/>
      <c r="D34" s="187">
        <v>80000</v>
      </c>
      <c r="E34" s="187">
        <v>153000</v>
      </c>
      <c r="F34" s="187"/>
      <c r="G34" s="187">
        <v>195000</v>
      </c>
      <c r="H34" s="239">
        <v>250</v>
      </c>
      <c r="I34" s="239">
        <v>2600</v>
      </c>
      <c r="J34" s="240"/>
      <c r="K34" s="241">
        <v>80</v>
      </c>
    </row>
    <row r="35" spans="1:11" ht="12.75" customHeight="1">
      <c r="A35" s="238" t="s">
        <v>543</v>
      </c>
      <c r="B35" s="239" t="s">
        <v>544</v>
      </c>
      <c r="C35" s="239"/>
      <c r="D35" s="187">
        <v>85000</v>
      </c>
      <c r="E35" s="187">
        <v>158000</v>
      </c>
      <c r="F35" s="187"/>
      <c r="G35" s="187">
        <v>197000</v>
      </c>
      <c r="H35" s="239">
        <v>400</v>
      </c>
      <c r="I35" s="239">
        <v>5200</v>
      </c>
      <c r="J35" s="240"/>
      <c r="K35" s="241">
        <v>100</v>
      </c>
    </row>
    <row r="36" spans="1:11" ht="12.75" customHeight="1">
      <c r="A36" s="238" t="s">
        <v>545</v>
      </c>
      <c r="B36" s="239" t="s">
        <v>546</v>
      </c>
      <c r="C36" s="239"/>
      <c r="D36" s="187">
        <v>85000</v>
      </c>
      <c r="E36" s="187">
        <v>162000</v>
      </c>
      <c r="F36" s="187"/>
      <c r="G36" s="187">
        <v>202000</v>
      </c>
      <c r="H36" s="239">
        <v>650</v>
      </c>
      <c r="I36" s="239">
        <v>8450</v>
      </c>
      <c r="J36" s="240"/>
      <c r="K36" s="241">
        <v>150</v>
      </c>
    </row>
    <row r="37" spans="1:11" ht="12.75" customHeight="1">
      <c r="A37" s="238" t="s">
        <v>547</v>
      </c>
      <c r="B37" s="239" t="s">
        <v>548</v>
      </c>
      <c r="C37" s="239"/>
      <c r="D37" s="187">
        <v>96000</v>
      </c>
      <c r="E37" s="187">
        <v>211000</v>
      </c>
      <c r="F37" s="187"/>
      <c r="G37" s="187">
        <v>255000</v>
      </c>
      <c r="H37" s="239">
        <v>800</v>
      </c>
      <c r="I37" s="239">
        <v>10400</v>
      </c>
      <c r="J37" s="240"/>
      <c r="K37" s="241">
        <v>150</v>
      </c>
    </row>
    <row r="38" spans="1:11" ht="12.75" customHeight="1">
      <c r="A38" s="238" t="s">
        <v>549</v>
      </c>
      <c r="B38" s="239" t="s">
        <v>550</v>
      </c>
      <c r="C38" s="239"/>
      <c r="D38" s="187">
        <v>96000</v>
      </c>
      <c r="E38" s="187">
        <v>216000</v>
      </c>
      <c r="F38" s="187"/>
      <c r="G38" s="187">
        <v>260000</v>
      </c>
      <c r="H38" s="239">
        <v>1000</v>
      </c>
      <c r="I38" s="239">
        <v>13000</v>
      </c>
      <c r="J38" s="240"/>
      <c r="K38" s="241">
        <v>150</v>
      </c>
    </row>
    <row r="39" spans="1:11" ht="12.75" customHeight="1">
      <c r="A39" s="238" t="s">
        <v>551</v>
      </c>
      <c r="B39" s="239" t="s">
        <v>552</v>
      </c>
      <c r="C39" s="239"/>
      <c r="D39" s="187">
        <v>130000</v>
      </c>
      <c r="E39" s="187">
        <v>235000</v>
      </c>
      <c r="F39" s="187"/>
      <c r="G39" s="187">
        <v>280000</v>
      </c>
      <c r="H39" s="239">
        <v>1600</v>
      </c>
      <c r="I39" s="239">
        <v>20800</v>
      </c>
      <c r="J39" s="240"/>
      <c r="K39" s="241">
        <v>200</v>
      </c>
    </row>
    <row r="40" spans="1:11" ht="12.75" customHeight="1">
      <c r="A40" s="238" t="s">
        <v>553</v>
      </c>
      <c r="B40" s="239" t="s">
        <v>554</v>
      </c>
      <c r="C40" s="239"/>
      <c r="D40" s="187">
        <v>130000</v>
      </c>
      <c r="E40" s="187">
        <v>245000</v>
      </c>
      <c r="F40" s="187"/>
      <c r="G40" s="187">
        <v>290000</v>
      </c>
      <c r="H40" s="239">
        <v>2500</v>
      </c>
      <c r="I40" s="239">
        <v>32500</v>
      </c>
      <c r="J40" s="240"/>
      <c r="K40" s="241">
        <v>200</v>
      </c>
    </row>
    <row r="41" spans="1:11" ht="12.75" customHeight="1">
      <c r="A41" s="238" t="s">
        <v>555</v>
      </c>
      <c r="B41" s="239" t="s">
        <v>556</v>
      </c>
      <c r="C41" s="239"/>
      <c r="D41" s="187">
        <v>62000</v>
      </c>
      <c r="E41" s="187">
        <v>132000</v>
      </c>
      <c r="F41" s="187"/>
      <c r="G41" s="187">
        <v>170000</v>
      </c>
      <c r="H41" s="239">
        <v>16</v>
      </c>
      <c r="I41" s="239">
        <v>208</v>
      </c>
      <c r="J41" s="242">
        <v>0.015</v>
      </c>
      <c r="K41" s="241">
        <v>50</v>
      </c>
    </row>
    <row r="42" spans="1:11" ht="12.75" customHeight="1">
      <c r="A42" s="238" t="s">
        <v>557</v>
      </c>
      <c r="B42" s="239" t="s">
        <v>558</v>
      </c>
      <c r="C42" s="239"/>
      <c r="D42" s="187"/>
      <c r="E42" s="187"/>
      <c r="F42" s="187"/>
      <c r="G42" s="187"/>
      <c r="H42" s="239">
        <v>25</v>
      </c>
      <c r="I42" s="239">
        <v>325</v>
      </c>
      <c r="J42" s="242"/>
      <c r="K42" s="241">
        <v>50</v>
      </c>
    </row>
    <row r="43" spans="1:11" ht="12.75" customHeight="1">
      <c r="A43" s="238" t="s">
        <v>559</v>
      </c>
      <c r="B43" s="239" t="s">
        <v>560</v>
      </c>
      <c r="C43" s="239"/>
      <c r="D43" s="187"/>
      <c r="E43" s="187"/>
      <c r="F43" s="187"/>
      <c r="G43" s="187"/>
      <c r="H43" s="239">
        <v>40</v>
      </c>
      <c r="I43" s="239">
        <v>520</v>
      </c>
      <c r="J43" s="242"/>
      <c r="K43" s="241">
        <v>50</v>
      </c>
    </row>
    <row r="44" spans="1:11" ht="12.75" customHeight="1">
      <c r="A44" s="238" t="s">
        <v>561</v>
      </c>
      <c r="B44" s="239" t="s">
        <v>562</v>
      </c>
      <c r="C44" s="239"/>
      <c r="D44" s="187"/>
      <c r="E44" s="187"/>
      <c r="F44" s="187"/>
      <c r="G44" s="187"/>
      <c r="H44" s="239">
        <v>65</v>
      </c>
      <c r="I44" s="239">
        <v>845</v>
      </c>
      <c r="J44" s="242"/>
      <c r="K44" s="241">
        <v>50</v>
      </c>
    </row>
    <row r="45" spans="1:11" ht="12.75" customHeight="1">
      <c r="A45" s="238" t="s">
        <v>563</v>
      </c>
      <c r="B45" s="239" t="s">
        <v>564</v>
      </c>
      <c r="C45" s="239"/>
      <c r="D45" s="187">
        <v>78000</v>
      </c>
      <c r="E45" s="187">
        <v>191000</v>
      </c>
      <c r="F45" s="187"/>
      <c r="G45" s="187">
        <v>229000</v>
      </c>
      <c r="H45" s="239">
        <v>100</v>
      </c>
      <c r="I45" s="239">
        <v>1300</v>
      </c>
      <c r="J45" s="242"/>
      <c r="K45" s="241">
        <v>80</v>
      </c>
    </row>
    <row r="46" spans="1:11" ht="12.75" customHeight="1">
      <c r="A46" s="238" t="s">
        <v>565</v>
      </c>
      <c r="B46" s="239" t="s">
        <v>566</v>
      </c>
      <c r="C46" s="239"/>
      <c r="D46" s="187">
        <v>78000</v>
      </c>
      <c r="E46" s="187">
        <v>217000</v>
      </c>
      <c r="F46" s="187"/>
      <c r="G46" s="187">
        <v>255000</v>
      </c>
      <c r="H46" s="239">
        <v>160</v>
      </c>
      <c r="I46" s="239">
        <v>2080</v>
      </c>
      <c r="J46" s="242"/>
      <c r="K46" s="241">
        <v>80</v>
      </c>
    </row>
    <row r="47" spans="1:11" ht="12.75" customHeight="1">
      <c r="A47" s="243" t="s">
        <v>567</v>
      </c>
      <c r="B47" s="244" t="s">
        <v>568</v>
      </c>
      <c r="C47" s="244"/>
      <c r="D47" s="191">
        <v>85000</v>
      </c>
      <c r="E47" s="191">
        <v>242000</v>
      </c>
      <c r="F47" s="191"/>
      <c r="G47" s="191">
        <v>280000</v>
      </c>
      <c r="H47" s="244">
        <v>250</v>
      </c>
      <c r="I47" s="244">
        <v>3250</v>
      </c>
      <c r="J47" s="242"/>
      <c r="K47" s="245">
        <v>100</v>
      </c>
    </row>
    <row r="48" spans="1:11" ht="12.75" customHeight="1">
      <c r="A48" s="246" t="s">
        <v>569</v>
      </c>
      <c r="B48" s="247" t="s">
        <v>570</v>
      </c>
      <c r="C48" s="247"/>
      <c r="D48" s="247"/>
      <c r="E48" s="247"/>
      <c r="F48" s="247"/>
      <c r="G48" s="247"/>
      <c r="H48" s="247"/>
      <c r="I48" s="247"/>
      <c r="J48" s="247"/>
      <c r="K48" s="247"/>
    </row>
    <row r="49" spans="1:11" ht="12.75">
      <c r="A49" s="246"/>
      <c r="B49" s="247"/>
      <c r="C49" s="247"/>
      <c r="D49" s="247"/>
      <c r="E49" s="247"/>
      <c r="F49" s="247"/>
      <c r="G49" s="247"/>
      <c r="H49" s="247"/>
      <c r="I49" s="247"/>
      <c r="J49" s="247"/>
      <c r="K49" s="247"/>
    </row>
    <row r="50" spans="1:11" ht="12.75" customHeight="1">
      <c r="A50" s="248" t="s">
        <v>569</v>
      </c>
      <c r="B50" s="249" t="s">
        <v>571</v>
      </c>
      <c r="C50" s="249"/>
      <c r="D50" s="249"/>
      <c r="E50" s="249"/>
      <c r="F50" s="249"/>
      <c r="G50" s="249"/>
      <c r="H50" s="249"/>
      <c r="I50" s="249"/>
      <c r="J50" s="249"/>
      <c r="K50" s="249"/>
    </row>
    <row r="51" spans="1:11" ht="12.75" customHeight="1">
      <c r="A51" s="248"/>
      <c r="B51" s="249"/>
      <c r="C51" s="249"/>
      <c r="D51" s="249"/>
      <c r="E51" s="249"/>
      <c r="F51" s="249"/>
      <c r="G51" s="249"/>
      <c r="H51" s="249"/>
      <c r="I51" s="249"/>
      <c r="J51" s="249"/>
      <c r="K51" s="249"/>
    </row>
    <row r="52" spans="1:11" ht="12.75" customHeight="1">
      <c r="A52" s="248"/>
      <c r="B52" s="249"/>
      <c r="C52" s="249"/>
      <c r="D52" s="249"/>
      <c r="E52" s="249"/>
      <c r="F52" s="249"/>
      <c r="G52" s="249"/>
      <c r="H52" s="249"/>
      <c r="I52" s="249"/>
      <c r="J52" s="249"/>
      <c r="K52" s="249"/>
    </row>
    <row r="53" spans="1:11" ht="12.75" customHeight="1">
      <c r="A53" s="250" t="s">
        <v>569</v>
      </c>
      <c r="B53" s="249" t="s">
        <v>572</v>
      </c>
      <c r="C53" s="249"/>
      <c r="D53" s="249"/>
      <c r="E53" s="249"/>
      <c r="F53" s="249"/>
      <c r="G53" s="249"/>
      <c r="H53" s="249"/>
      <c r="I53" s="249"/>
      <c r="J53" s="249"/>
      <c r="K53" s="249"/>
    </row>
    <row r="54" spans="1:11" ht="12.75">
      <c r="A54" s="250"/>
      <c r="B54" s="249"/>
      <c r="C54" s="249"/>
      <c r="D54" s="249"/>
      <c r="E54" s="249"/>
      <c r="F54" s="249"/>
      <c r="G54" s="249"/>
      <c r="H54" s="249"/>
      <c r="I54" s="249"/>
      <c r="J54" s="249"/>
      <c r="K54" s="249"/>
    </row>
    <row r="55" spans="1:6" ht="12.75">
      <c r="A55" s="251"/>
      <c r="B55" s="121"/>
      <c r="C55" s="121"/>
      <c r="D55" s="121"/>
      <c r="E55" s="121"/>
      <c r="F55" s="110"/>
    </row>
    <row r="56" spans="1:6" ht="12.75">
      <c r="A56" s="252"/>
      <c r="B56" s="252"/>
      <c r="C56" s="130"/>
      <c r="D56" s="253"/>
      <c r="E56" s="254"/>
      <c r="F56" s="110"/>
    </row>
    <row r="57" spans="1:6" ht="12.75">
      <c r="A57" s="252"/>
      <c r="B57" s="252"/>
      <c r="C57" s="130"/>
      <c r="D57" s="253"/>
      <c r="E57" s="254"/>
      <c r="F57" s="110"/>
    </row>
    <row r="58" spans="1:6" ht="12.75">
      <c r="A58" s="252"/>
      <c r="B58" s="252"/>
      <c r="C58" s="130"/>
      <c r="D58" s="253"/>
      <c r="E58" s="254"/>
      <c r="F58" s="110"/>
    </row>
    <row r="59" spans="1:6" ht="12.75">
      <c r="A59" s="252"/>
      <c r="B59" s="252"/>
      <c r="C59" s="130"/>
      <c r="D59" s="253"/>
      <c r="E59" s="255"/>
      <c r="F59" s="110"/>
    </row>
    <row r="60" spans="1:6" ht="12.75">
      <c r="A60" s="252"/>
      <c r="B60" s="252"/>
      <c r="C60" s="130"/>
      <c r="D60" s="253"/>
      <c r="E60" s="255"/>
      <c r="F60" s="110"/>
    </row>
    <row r="61" spans="1:6" ht="12.75">
      <c r="A61" s="252"/>
      <c r="B61" s="252"/>
      <c r="C61" s="130"/>
      <c r="D61" s="253"/>
      <c r="E61" s="255"/>
      <c r="F61" s="110"/>
    </row>
    <row r="62" spans="1:7" ht="15">
      <c r="A62" s="256"/>
      <c r="B62" s="256"/>
      <c r="C62" s="256"/>
      <c r="D62" s="256"/>
      <c r="E62" s="257"/>
      <c r="F62" s="254"/>
      <c r="G62" s="110"/>
    </row>
    <row r="63" spans="1:6" ht="12.75">
      <c r="A63" s="110"/>
      <c r="B63" s="110"/>
      <c r="C63" s="110"/>
      <c r="D63" s="110"/>
      <c r="E63" s="110"/>
      <c r="F63" s="110"/>
    </row>
    <row r="64" spans="1:6" ht="22.5" customHeight="1">
      <c r="A64" s="110"/>
      <c r="B64" s="110"/>
      <c r="C64" s="110"/>
      <c r="D64" s="110"/>
      <c r="E64" s="110"/>
      <c r="F64" s="110"/>
    </row>
    <row r="65" ht="24" customHeight="1"/>
    <row r="66" ht="12.75" customHeight="1"/>
    <row r="80" spans="1:6" ht="12.75">
      <c r="A80" s="110"/>
      <c r="B80" s="110"/>
      <c r="C80" s="110"/>
      <c r="D80" s="110"/>
      <c r="E80" s="110"/>
      <c r="F80" s="110"/>
    </row>
    <row r="81" spans="1:6" ht="12.75">
      <c r="A81" s="110"/>
      <c r="B81" s="110"/>
      <c r="C81" s="110"/>
      <c r="D81" s="110"/>
      <c r="E81" s="110"/>
      <c r="F81" s="110"/>
    </row>
    <row r="82" spans="1:6" ht="12.75">
      <c r="A82" s="110"/>
      <c r="B82" s="110"/>
      <c r="C82" s="110"/>
      <c r="D82" s="110"/>
      <c r="E82" s="110"/>
      <c r="F82" s="110"/>
    </row>
    <row r="83" spans="1:6" ht="12.75">
      <c r="A83" s="110"/>
      <c r="B83" s="110"/>
      <c r="C83" s="110"/>
      <c r="D83" s="110"/>
      <c r="E83" s="110"/>
      <c r="F83" s="110"/>
    </row>
    <row r="84" spans="1:6" ht="12.75">
      <c r="A84" s="110"/>
      <c r="B84" s="110"/>
      <c r="C84" s="110"/>
      <c r="D84" s="110"/>
      <c r="E84" s="110"/>
      <c r="F84" s="110"/>
    </row>
    <row r="85" spans="1:6" ht="12.75">
      <c r="A85" s="110"/>
      <c r="B85" s="110"/>
      <c r="C85" s="110"/>
      <c r="D85" s="110"/>
      <c r="E85" s="110"/>
      <c r="F85" s="110"/>
    </row>
    <row r="86" spans="1:6" ht="12.75">
      <c r="A86" s="110"/>
      <c r="B86" s="110"/>
      <c r="C86" s="110"/>
      <c r="D86" s="110"/>
      <c r="E86" s="110"/>
      <c r="F86" s="110"/>
    </row>
    <row r="87" spans="1:6" ht="12.75">
      <c r="A87" s="110"/>
      <c r="B87" s="110"/>
      <c r="C87" s="110"/>
      <c r="D87" s="110"/>
      <c r="E87" s="110"/>
      <c r="F87" s="110"/>
    </row>
    <row r="88" spans="1:6" ht="12.75">
      <c r="A88" s="110"/>
      <c r="B88" s="110"/>
      <c r="C88" s="110"/>
      <c r="D88" s="110"/>
      <c r="E88" s="110"/>
      <c r="F88" s="110"/>
    </row>
    <row r="89" spans="1:6" ht="12.75">
      <c r="A89" s="110"/>
      <c r="B89" s="110"/>
      <c r="C89" s="110"/>
      <c r="D89" s="110"/>
      <c r="E89" s="110"/>
      <c r="F89" s="110"/>
    </row>
    <row r="90" spans="1:6" ht="12.75">
      <c r="A90" s="110"/>
      <c r="B90" s="110"/>
      <c r="C90" s="110"/>
      <c r="D90" s="110"/>
      <c r="E90" s="110"/>
      <c r="F90" s="110"/>
    </row>
    <row r="91" spans="1:6" ht="12.75">
      <c r="A91" s="110"/>
      <c r="B91" s="110"/>
      <c r="C91" s="110"/>
      <c r="D91" s="110"/>
      <c r="E91" s="110"/>
      <c r="F91" s="110"/>
    </row>
    <row r="92" spans="1:6" ht="12.75">
      <c r="A92" s="110"/>
      <c r="B92" s="110"/>
      <c r="C92" s="110"/>
      <c r="D92" s="110"/>
      <c r="E92" s="110"/>
      <c r="F92" s="110"/>
    </row>
    <row r="93" spans="1:6" ht="12.75">
      <c r="A93" s="110"/>
      <c r="B93" s="110"/>
      <c r="C93" s="110"/>
      <c r="D93" s="110"/>
      <c r="E93" s="110"/>
      <c r="F93" s="110"/>
    </row>
    <row r="94" spans="1:6" ht="12.75">
      <c r="A94" s="110"/>
      <c r="B94" s="110"/>
      <c r="C94" s="110"/>
      <c r="D94" s="110"/>
      <c r="E94" s="110"/>
      <c r="F94" s="110"/>
    </row>
    <row r="95" spans="1:6" ht="12.75">
      <c r="A95" s="110"/>
      <c r="B95" s="110"/>
      <c r="C95" s="110"/>
      <c r="D95" s="110"/>
      <c r="E95" s="110"/>
      <c r="F95" s="110"/>
    </row>
    <row r="96" spans="1:6" ht="12.75">
      <c r="A96" s="110"/>
      <c r="B96" s="110"/>
      <c r="C96" s="110"/>
      <c r="D96" s="110"/>
      <c r="E96" s="110"/>
      <c r="F96" s="110"/>
    </row>
    <row r="97" spans="1:6" ht="12.75">
      <c r="A97" s="110"/>
      <c r="B97" s="110"/>
      <c r="C97" s="110"/>
      <c r="D97" s="110"/>
      <c r="E97" s="110"/>
      <c r="F97" s="110"/>
    </row>
    <row r="98" spans="1:6" ht="12.75">
      <c r="A98" s="110"/>
      <c r="B98" s="110"/>
      <c r="C98" s="110"/>
      <c r="D98" s="110"/>
      <c r="E98" s="110"/>
      <c r="F98" s="110"/>
    </row>
    <row r="99" spans="1:6" ht="12.75">
      <c r="A99" s="110"/>
      <c r="B99" s="110"/>
      <c r="C99" s="110"/>
      <c r="D99" s="110"/>
      <c r="E99" s="110"/>
      <c r="F99" s="110"/>
    </row>
    <row r="100" spans="1:6" ht="12.75">
      <c r="A100" s="110"/>
      <c r="B100" s="110"/>
      <c r="C100" s="110"/>
      <c r="D100" s="110"/>
      <c r="E100" s="110"/>
      <c r="F100" s="110"/>
    </row>
    <row r="101" spans="1:6" ht="12.75">
      <c r="A101" s="110"/>
      <c r="B101" s="110"/>
      <c r="C101" s="110"/>
      <c r="D101" s="110"/>
      <c r="E101" s="110"/>
      <c r="F101" s="110"/>
    </row>
    <row r="102" spans="1:6" ht="12.75">
      <c r="A102" s="110"/>
      <c r="B102" s="110"/>
      <c r="C102" s="110"/>
      <c r="D102" s="110"/>
      <c r="E102" s="110"/>
      <c r="F102" s="110"/>
    </row>
    <row r="103" spans="1:6" ht="12.75">
      <c r="A103" s="110"/>
      <c r="B103" s="110"/>
      <c r="C103" s="110"/>
      <c r="D103" s="110"/>
      <c r="E103" s="110"/>
      <c r="F103" s="110"/>
    </row>
    <row r="104" spans="1:6" ht="12.75">
      <c r="A104" s="110"/>
      <c r="B104" s="110"/>
      <c r="C104" s="110"/>
      <c r="D104" s="110"/>
      <c r="E104" s="110"/>
      <c r="F104" s="110"/>
    </row>
    <row r="105" spans="1:6" ht="12.75">
      <c r="A105" s="110"/>
      <c r="B105" s="110"/>
      <c r="C105" s="110"/>
      <c r="D105" s="110"/>
      <c r="E105" s="110"/>
      <c r="F105" s="110"/>
    </row>
    <row r="106" spans="1:6" ht="12.75">
      <c r="A106" s="110"/>
      <c r="B106" s="110"/>
      <c r="C106" s="110"/>
      <c r="D106" s="110"/>
      <c r="E106" s="110"/>
      <c r="F106" s="110"/>
    </row>
    <row r="107" spans="1:6" ht="12.75">
      <c r="A107" s="110"/>
      <c r="B107" s="110"/>
      <c r="C107" s="110"/>
      <c r="D107" s="110"/>
      <c r="E107" s="110"/>
      <c r="F107" s="110"/>
    </row>
    <row r="108" spans="1:6" ht="12.75">
      <c r="A108" s="110"/>
      <c r="B108" s="110"/>
      <c r="C108" s="110"/>
      <c r="D108" s="110"/>
      <c r="E108" s="110"/>
      <c r="F108" s="110"/>
    </row>
    <row r="109" spans="1:6" ht="12.75">
      <c r="A109" s="110"/>
      <c r="B109" s="110"/>
      <c r="C109" s="110"/>
      <c r="D109" s="110"/>
      <c r="E109" s="110"/>
      <c r="F109" s="110"/>
    </row>
    <row r="110" spans="1:6" ht="12.75">
      <c r="A110" s="110"/>
      <c r="B110" s="110"/>
      <c r="C110" s="110"/>
      <c r="D110" s="110"/>
      <c r="E110" s="110"/>
      <c r="F110" s="110"/>
    </row>
    <row r="111" spans="1:6" ht="12.75">
      <c r="A111" s="110"/>
      <c r="B111" s="110"/>
      <c r="C111" s="110"/>
      <c r="D111" s="110"/>
      <c r="E111" s="110"/>
      <c r="F111" s="110"/>
    </row>
    <row r="112" spans="1:6" ht="12.75">
      <c r="A112" s="110"/>
      <c r="B112" s="110"/>
      <c r="C112" s="110"/>
      <c r="D112" s="110"/>
      <c r="E112" s="110"/>
      <c r="F112" s="110"/>
    </row>
    <row r="113" spans="1:6" ht="12.75">
      <c r="A113" s="110"/>
      <c r="B113" s="110"/>
      <c r="C113" s="110"/>
      <c r="D113" s="110"/>
      <c r="E113" s="110"/>
      <c r="F113" s="110"/>
    </row>
    <row r="114" spans="1:6" ht="12.75">
      <c r="A114" s="110"/>
      <c r="B114" s="110"/>
      <c r="C114" s="110"/>
      <c r="D114" s="110"/>
      <c r="E114" s="110"/>
      <c r="F114" s="110"/>
    </row>
    <row r="115" spans="1:6" ht="12.75">
      <c r="A115" s="110"/>
      <c r="B115" s="110"/>
      <c r="C115" s="110"/>
      <c r="D115" s="110"/>
      <c r="E115" s="110"/>
      <c r="F115" s="110"/>
    </row>
    <row r="116" spans="1:6" ht="12.75">
      <c r="A116" s="110"/>
      <c r="B116" s="110"/>
      <c r="C116" s="110"/>
      <c r="D116" s="110"/>
      <c r="E116" s="110"/>
      <c r="F116" s="110"/>
    </row>
    <row r="117" spans="1:6" ht="12.75">
      <c r="A117" s="110"/>
      <c r="B117" s="110"/>
      <c r="C117" s="110"/>
      <c r="D117" s="110"/>
      <c r="E117" s="110"/>
      <c r="F117" s="110"/>
    </row>
    <row r="118" spans="1:6" ht="12.75">
      <c r="A118" s="110"/>
      <c r="B118" s="110"/>
      <c r="C118" s="110"/>
      <c r="D118" s="110"/>
      <c r="E118" s="110"/>
      <c r="F118" s="110"/>
    </row>
    <row r="119" spans="1:6" ht="12.75">
      <c r="A119" s="110"/>
      <c r="B119" s="110"/>
      <c r="C119" s="110"/>
      <c r="D119" s="110"/>
      <c r="E119" s="110"/>
      <c r="F119" s="110"/>
    </row>
    <row r="120" spans="1:6" ht="12.75">
      <c r="A120" s="110"/>
      <c r="B120" s="110"/>
      <c r="C120" s="110"/>
      <c r="D120" s="110"/>
      <c r="E120" s="110"/>
      <c r="F120" s="110"/>
    </row>
    <row r="121" spans="1:6" ht="12.75">
      <c r="A121" s="110"/>
      <c r="B121" s="110"/>
      <c r="C121" s="110"/>
      <c r="D121" s="110"/>
      <c r="E121" s="110"/>
      <c r="F121" s="110"/>
    </row>
    <row r="122" spans="1:6" ht="12.75">
      <c r="A122" s="110"/>
      <c r="B122" s="110"/>
      <c r="C122" s="110"/>
      <c r="D122" s="110"/>
      <c r="E122" s="110"/>
      <c r="F122" s="110"/>
    </row>
    <row r="123" spans="1:6" ht="12.75">
      <c r="A123" s="110"/>
      <c r="B123" s="110"/>
      <c r="C123" s="110"/>
      <c r="D123" s="110"/>
      <c r="E123" s="110"/>
      <c r="F123" s="110"/>
    </row>
    <row r="124" spans="1:6" ht="12.75">
      <c r="A124" s="110"/>
      <c r="B124" s="110"/>
      <c r="C124" s="110"/>
      <c r="D124" s="110"/>
      <c r="E124" s="110"/>
      <c r="F124" s="110"/>
    </row>
    <row r="125" spans="1:6" ht="12.75">
      <c r="A125" s="110"/>
      <c r="B125" s="110"/>
      <c r="C125" s="110"/>
      <c r="D125" s="110"/>
      <c r="E125" s="110"/>
      <c r="F125" s="110"/>
    </row>
    <row r="126" spans="1:6" ht="12.75">
      <c r="A126" s="110"/>
      <c r="B126" s="110"/>
      <c r="C126" s="110"/>
      <c r="D126" s="110"/>
      <c r="E126" s="110"/>
      <c r="F126" s="110"/>
    </row>
    <row r="127" spans="1:6" ht="12.75">
      <c r="A127" s="110"/>
      <c r="B127" s="110"/>
      <c r="C127" s="110"/>
      <c r="D127" s="110"/>
      <c r="E127" s="110"/>
      <c r="F127" s="110"/>
    </row>
    <row r="128" spans="1:6" ht="12.75">
      <c r="A128" s="110"/>
      <c r="B128" s="110"/>
      <c r="C128" s="110"/>
      <c r="D128" s="110"/>
      <c r="E128" s="110"/>
      <c r="F128" s="110"/>
    </row>
    <row r="129" spans="1:6" ht="12.75">
      <c r="A129" s="110"/>
      <c r="B129" s="110"/>
      <c r="C129" s="110"/>
      <c r="D129" s="110"/>
      <c r="E129" s="110"/>
      <c r="F129" s="110"/>
    </row>
    <row r="130" spans="1:6" ht="12.75">
      <c r="A130" s="110"/>
      <c r="B130" s="110"/>
      <c r="C130" s="110"/>
      <c r="D130" s="110"/>
      <c r="E130" s="110"/>
      <c r="F130" s="110"/>
    </row>
    <row r="131" spans="1:6" ht="12.75">
      <c r="A131" s="110"/>
      <c r="B131" s="110"/>
      <c r="C131" s="110"/>
      <c r="D131" s="110"/>
      <c r="E131" s="110"/>
      <c r="F131" s="110"/>
    </row>
    <row r="132" spans="1:6" ht="12.75">
      <c r="A132" s="110"/>
      <c r="B132" s="110"/>
      <c r="C132" s="110"/>
      <c r="D132" s="110"/>
      <c r="E132" s="110"/>
      <c r="F132" s="110"/>
    </row>
    <row r="133" spans="1:6" ht="12.75">
      <c r="A133" s="110"/>
      <c r="B133" s="110"/>
      <c r="C133" s="110"/>
      <c r="D133" s="110"/>
      <c r="E133" s="110"/>
      <c r="F133" s="110"/>
    </row>
    <row r="134" spans="1:6" ht="12.75">
      <c r="A134" s="110"/>
      <c r="B134" s="110"/>
      <c r="C134" s="110"/>
      <c r="D134" s="110"/>
      <c r="E134" s="110"/>
      <c r="F134" s="110"/>
    </row>
    <row r="135" spans="1:6" ht="12.75">
      <c r="A135" s="110"/>
      <c r="B135" s="110"/>
      <c r="C135" s="110"/>
      <c r="D135" s="110"/>
      <c r="E135" s="110"/>
      <c r="F135" s="110"/>
    </row>
    <row r="136" spans="1:6" ht="12.75">
      <c r="A136" s="110"/>
      <c r="B136" s="110"/>
      <c r="C136" s="110"/>
      <c r="D136" s="110"/>
      <c r="E136" s="110"/>
      <c r="F136" s="110"/>
    </row>
    <row r="137" spans="1:6" ht="12.75">
      <c r="A137" s="110"/>
      <c r="B137" s="110"/>
      <c r="C137" s="110"/>
      <c r="D137" s="110"/>
      <c r="E137" s="110"/>
      <c r="F137" s="110"/>
    </row>
    <row r="138" spans="1:6" ht="12.75">
      <c r="A138" s="110"/>
      <c r="B138" s="110"/>
      <c r="C138" s="110"/>
      <c r="D138" s="110"/>
      <c r="E138" s="110"/>
      <c r="F138" s="110"/>
    </row>
    <row r="139" spans="1:6" ht="12.75">
      <c r="A139" s="110"/>
      <c r="B139" s="110"/>
      <c r="C139" s="110"/>
      <c r="D139" s="110"/>
      <c r="E139" s="110"/>
      <c r="F139" s="110"/>
    </row>
    <row r="140" spans="1:6" ht="12.75">
      <c r="A140" s="110"/>
      <c r="B140" s="110"/>
      <c r="C140" s="110"/>
      <c r="D140" s="110"/>
      <c r="E140" s="110"/>
      <c r="F140" s="110"/>
    </row>
    <row r="141" spans="1:6" ht="12.75">
      <c r="A141" s="110"/>
      <c r="B141" s="110"/>
      <c r="C141" s="110"/>
      <c r="D141" s="110"/>
      <c r="E141" s="110"/>
      <c r="F141" s="110"/>
    </row>
    <row r="142" spans="1:6" ht="12.75">
      <c r="A142" s="110"/>
      <c r="B142" s="110"/>
      <c r="C142" s="110"/>
      <c r="D142" s="110"/>
      <c r="E142" s="110"/>
      <c r="F142" s="110"/>
    </row>
    <row r="143" spans="1:6" ht="12.75">
      <c r="A143" s="110"/>
      <c r="B143" s="110"/>
      <c r="C143" s="110"/>
      <c r="D143" s="110"/>
      <c r="E143" s="110"/>
      <c r="F143" s="110"/>
    </row>
    <row r="144" spans="1:6" ht="12.75">
      <c r="A144" s="110"/>
      <c r="B144" s="110"/>
      <c r="C144" s="110"/>
      <c r="D144" s="110"/>
      <c r="E144" s="110"/>
      <c r="F144" s="110"/>
    </row>
    <row r="145" spans="1:6" ht="12.75">
      <c r="A145" s="110"/>
      <c r="B145" s="110"/>
      <c r="C145" s="110"/>
      <c r="D145" s="110"/>
      <c r="E145" s="110"/>
      <c r="F145" s="110"/>
    </row>
    <row r="146" spans="1:6" ht="12.75">
      <c r="A146" s="110"/>
      <c r="B146" s="110"/>
      <c r="C146" s="110"/>
      <c r="D146" s="110"/>
      <c r="E146" s="110"/>
      <c r="F146" s="110"/>
    </row>
    <row r="147" spans="1:6" ht="12.75">
      <c r="A147" s="110"/>
      <c r="B147" s="110"/>
      <c r="C147" s="110"/>
      <c r="D147" s="110"/>
      <c r="E147" s="110"/>
      <c r="F147" s="110"/>
    </row>
    <row r="148" spans="1:6" ht="12.75">
      <c r="A148" s="110"/>
      <c r="B148" s="110"/>
      <c r="C148" s="110"/>
      <c r="D148" s="110"/>
      <c r="E148" s="110"/>
      <c r="F148" s="110"/>
    </row>
    <row r="149" spans="1:6" ht="12.75">
      <c r="A149" s="110"/>
      <c r="B149" s="110"/>
      <c r="C149" s="110"/>
      <c r="D149" s="110"/>
      <c r="E149" s="110"/>
      <c r="F149" s="110"/>
    </row>
    <row r="150" spans="1:6" ht="12.75">
      <c r="A150" s="110"/>
      <c r="B150" s="110"/>
      <c r="C150" s="110"/>
      <c r="D150" s="110"/>
      <c r="E150" s="110"/>
      <c r="F150" s="110"/>
    </row>
    <row r="151" spans="1:6" ht="12.75">
      <c r="A151" s="110"/>
      <c r="B151" s="110"/>
      <c r="C151" s="110"/>
      <c r="D151" s="110"/>
      <c r="E151" s="110"/>
      <c r="F151" s="110"/>
    </row>
    <row r="152" spans="1:6" ht="12.75">
      <c r="A152" s="110"/>
      <c r="B152" s="110"/>
      <c r="C152" s="110"/>
      <c r="D152" s="110"/>
      <c r="E152" s="110"/>
      <c r="F152" s="110"/>
    </row>
    <row r="153" spans="1:6" ht="12.75">
      <c r="A153" s="110"/>
      <c r="B153" s="110"/>
      <c r="C153" s="110"/>
      <c r="D153" s="110"/>
      <c r="E153" s="110"/>
      <c r="F153" s="110"/>
    </row>
    <row r="154" spans="1:6" ht="12.75">
      <c r="A154" s="110"/>
      <c r="B154" s="110"/>
      <c r="C154" s="110"/>
      <c r="D154" s="110"/>
      <c r="E154" s="110"/>
      <c r="F154" s="110"/>
    </row>
    <row r="155" spans="1:6" ht="12.75">
      <c r="A155" s="110"/>
      <c r="B155" s="110"/>
      <c r="C155" s="110"/>
      <c r="D155" s="110"/>
      <c r="E155" s="110"/>
      <c r="F155" s="110"/>
    </row>
    <row r="156" spans="1:6" ht="12.75">
      <c r="A156" s="110"/>
      <c r="B156" s="110"/>
      <c r="C156" s="110"/>
      <c r="D156" s="110"/>
      <c r="E156" s="110"/>
      <c r="F156" s="110"/>
    </row>
    <row r="157" spans="1:6" ht="12.75">
      <c r="A157" s="110"/>
      <c r="B157" s="110"/>
      <c r="C157" s="110"/>
      <c r="D157" s="110"/>
      <c r="E157" s="110"/>
      <c r="F157" s="110"/>
    </row>
    <row r="158" spans="1:6" ht="12.75">
      <c r="A158" s="110"/>
      <c r="B158" s="110"/>
      <c r="C158" s="110"/>
      <c r="D158" s="110"/>
      <c r="E158" s="110"/>
      <c r="F158" s="110"/>
    </row>
    <row r="159" spans="1:6" ht="12.75">
      <c r="A159" s="110"/>
      <c r="B159" s="110"/>
      <c r="C159" s="110"/>
      <c r="D159" s="110"/>
      <c r="E159" s="110"/>
      <c r="F159" s="110"/>
    </row>
    <row r="160" spans="1:6" ht="12.75">
      <c r="A160" s="110"/>
      <c r="B160" s="110"/>
      <c r="C160" s="110"/>
      <c r="D160" s="110"/>
      <c r="E160" s="110"/>
      <c r="F160" s="110"/>
    </row>
    <row r="161" spans="1:6" ht="12.75">
      <c r="A161" s="110"/>
      <c r="B161" s="110"/>
      <c r="C161" s="110"/>
      <c r="D161" s="110"/>
      <c r="E161" s="110"/>
      <c r="F161" s="110"/>
    </row>
    <row r="162" spans="1:6" ht="12.75">
      <c r="A162" s="110"/>
      <c r="B162" s="110"/>
      <c r="C162" s="110"/>
      <c r="D162" s="110"/>
      <c r="E162" s="110"/>
      <c r="F162" s="110"/>
    </row>
    <row r="163" spans="1:6" ht="12.75">
      <c r="A163" s="110"/>
      <c r="B163" s="110"/>
      <c r="C163" s="110"/>
      <c r="D163" s="110"/>
      <c r="E163" s="110"/>
      <c r="F163" s="110"/>
    </row>
    <row r="164" spans="1:6" ht="12.75">
      <c r="A164" s="110"/>
      <c r="B164" s="110"/>
      <c r="C164" s="110"/>
      <c r="D164" s="110"/>
      <c r="E164" s="110"/>
      <c r="F164" s="110"/>
    </row>
    <row r="165" spans="1:6" ht="12.75">
      <c r="A165" s="110"/>
      <c r="B165" s="110"/>
      <c r="C165" s="110"/>
      <c r="D165" s="110"/>
      <c r="E165" s="110"/>
      <c r="F165" s="110"/>
    </row>
    <row r="166" spans="1:6" ht="12.75">
      <c r="A166" s="110"/>
      <c r="B166" s="110"/>
      <c r="C166" s="110"/>
      <c r="D166" s="110"/>
      <c r="E166" s="110"/>
      <c r="F166" s="110"/>
    </row>
    <row r="167" spans="1:6" ht="12.75">
      <c r="A167" s="110"/>
      <c r="B167" s="110"/>
      <c r="C167" s="110"/>
      <c r="D167" s="110"/>
      <c r="E167" s="110"/>
      <c r="F167" s="110"/>
    </row>
    <row r="168" spans="1:6" ht="12.75">
      <c r="A168" s="110"/>
      <c r="B168" s="110"/>
      <c r="C168" s="110"/>
      <c r="D168" s="110"/>
      <c r="E168" s="110"/>
      <c r="F168" s="110"/>
    </row>
    <row r="169" spans="1:6" ht="12.75">
      <c r="A169" s="110"/>
      <c r="B169" s="110"/>
      <c r="C169" s="110"/>
      <c r="D169" s="110"/>
      <c r="E169" s="110"/>
      <c r="F169" s="110"/>
    </row>
    <row r="170" spans="1:6" ht="12.75">
      <c r="A170" s="110"/>
      <c r="B170" s="110"/>
      <c r="C170" s="110"/>
      <c r="D170" s="110"/>
      <c r="E170" s="110"/>
      <c r="F170" s="110"/>
    </row>
    <row r="171" spans="1:6" ht="12.75">
      <c r="A171" s="110"/>
      <c r="B171" s="110"/>
      <c r="C171" s="110"/>
      <c r="D171" s="110"/>
      <c r="E171" s="110"/>
      <c r="F171" s="110"/>
    </row>
    <row r="172" spans="1:6" ht="12.75">
      <c r="A172" s="110"/>
      <c r="B172" s="110"/>
      <c r="C172" s="110"/>
      <c r="D172" s="110"/>
      <c r="E172" s="110"/>
      <c r="F172" s="110"/>
    </row>
    <row r="173" spans="1:6" ht="12.75">
      <c r="A173" s="110"/>
      <c r="B173" s="110"/>
      <c r="C173" s="110"/>
      <c r="D173" s="110"/>
      <c r="E173" s="110"/>
      <c r="F173" s="110"/>
    </row>
    <row r="174" spans="1:6" ht="12.75">
      <c r="A174" s="110"/>
      <c r="B174" s="110"/>
      <c r="C174" s="110"/>
      <c r="D174" s="110"/>
      <c r="E174" s="110"/>
      <c r="F174" s="110"/>
    </row>
    <row r="175" spans="1:6" ht="12.75">
      <c r="A175" s="110"/>
      <c r="B175" s="110"/>
      <c r="C175" s="110"/>
      <c r="D175" s="110"/>
      <c r="E175" s="110"/>
      <c r="F175" s="110"/>
    </row>
    <row r="176" spans="1:6" ht="12.75">
      <c r="A176" s="110"/>
      <c r="B176" s="110"/>
      <c r="C176" s="110"/>
      <c r="D176" s="110"/>
      <c r="E176" s="110"/>
      <c r="F176" s="110"/>
    </row>
    <row r="177" spans="1:6" ht="12.75">
      <c r="A177" s="110"/>
      <c r="B177" s="110"/>
      <c r="C177" s="110"/>
      <c r="D177" s="110"/>
      <c r="E177" s="110"/>
      <c r="F177" s="110"/>
    </row>
    <row r="178" spans="1:6" ht="12.75">
      <c r="A178" s="110"/>
      <c r="B178" s="110"/>
      <c r="C178" s="110"/>
      <c r="D178" s="110"/>
      <c r="E178" s="110"/>
      <c r="F178" s="110"/>
    </row>
    <row r="179" spans="1:6" ht="12.75">
      <c r="A179" s="110"/>
      <c r="B179" s="110"/>
      <c r="C179" s="110"/>
      <c r="D179" s="110"/>
      <c r="E179" s="110"/>
      <c r="F179" s="110"/>
    </row>
    <row r="180" spans="1:6" ht="12.75">
      <c r="A180" s="110"/>
      <c r="B180" s="110"/>
      <c r="C180" s="110"/>
      <c r="D180" s="110"/>
      <c r="E180" s="110"/>
      <c r="F180" s="110"/>
    </row>
    <row r="181" spans="1:6" ht="12.75">
      <c r="A181" s="110"/>
      <c r="B181" s="110"/>
      <c r="C181" s="110"/>
      <c r="D181" s="110"/>
      <c r="E181" s="110"/>
      <c r="F181" s="110"/>
    </row>
  </sheetData>
  <sheetProtection selectLockedCells="1" selectUnlockedCells="1"/>
  <mergeCells count="81">
    <mergeCell ref="A1:E1"/>
    <mergeCell ref="G1:K1"/>
    <mergeCell ref="A2:A3"/>
    <mergeCell ref="B2:B3"/>
    <mergeCell ref="C2:C3"/>
    <mergeCell ref="D2:D3"/>
    <mergeCell ref="E2:E3"/>
    <mergeCell ref="G2:J3"/>
    <mergeCell ref="K2:K3"/>
    <mergeCell ref="G4:J4"/>
    <mergeCell ref="G5:J5"/>
    <mergeCell ref="G6:J6"/>
    <mergeCell ref="G7:J7"/>
    <mergeCell ref="G8:J8"/>
    <mergeCell ref="G9:J9"/>
    <mergeCell ref="G10:J10"/>
    <mergeCell ref="A11:E11"/>
    <mergeCell ref="G11:K15"/>
    <mergeCell ref="A12:A13"/>
    <mergeCell ref="B12:B13"/>
    <mergeCell ref="C12:C13"/>
    <mergeCell ref="D12:D13"/>
    <mergeCell ref="E12:E13"/>
    <mergeCell ref="G18:K18"/>
    <mergeCell ref="G19:H20"/>
    <mergeCell ref="I19:I20"/>
    <mergeCell ref="J19:J20"/>
    <mergeCell ref="K19:K20"/>
    <mergeCell ref="G21:H21"/>
    <mergeCell ref="G22:H22"/>
    <mergeCell ref="G23:H23"/>
    <mergeCell ref="G24:H24"/>
    <mergeCell ref="G25:H25"/>
    <mergeCell ref="G26:K26"/>
    <mergeCell ref="G27:K27"/>
    <mergeCell ref="A29:K30"/>
    <mergeCell ref="A31:A32"/>
    <mergeCell ref="B31:C32"/>
    <mergeCell ref="D31:D32"/>
    <mergeCell ref="E31:F32"/>
    <mergeCell ref="G31:G32"/>
    <mergeCell ref="H31:I31"/>
    <mergeCell ref="J31:J32"/>
    <mergeCell ref="K31:K32"/>
    <mergeCell ref="B33:C33"/>
    <mergeCell ref="E33:F33"/>
    <mergeCell ref="J33:J40"/>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D41:D44"/>
    <mergeCell ref="E41:F44"/>
    <mergeCell ref="G41:G44"/>
    <mergeCell ref="J41:J47"/>
    <mergeCell ref="B42:C42"/>
    <mergeCell ref="B43:C43"/>
    <mergeCell ref="B44:C44"/>
    <mergeCell ref="B45:C45"/>
    <mergeCell ref="E45:F45"/>
    <mergeCell ref="B46:C46"/>
    <mergeCell ref="E46:F46"/>
    <mergeCell ref="B47:C47"/>
    <mergeCell ref="E47:F47"/>
    <mergeCell ref="A48:A49"/>
    <mergeCell ref="B48:K49"/>
    <mergeCell ref="A50:A52"/>
    <mergeCell ref="B50:K52"/>
    <mergeCell ref="A53:A54"/>
    <mergeCell ref="B53:K54"/>
  </mergeCells>
  <printOptions/>
  <pageMargins left="0.2798611111111111" right="0.2298611111111111" top="0.8798611111111112" bottom="0.44027777777777777" header="0.1701388888888889" footer="0.1701388888888889"/>
  <pageSetup horizontalDpi="300" verticalDpi="300" orientation="portrait" paperSize="9"/>
  <headerFooter alignWithMargins="0">
    <oddHeader>&amp;R&amp;8ООО «ПКФ Энергосистемы»                           
410003, г.Саратов, 1-й Глебучев проезд, д.2А
Тел./факс (8452) 740-850, 275-282, 740-859, 740-851, 715-765
http://www.systemgaz.ru.ru, e-mail: info@systemgaz.ru</oddHeader>
    <oddFooter>&amp;C&amp;14Существует гибкая система скидок</oddFooter>
  </headerFooter>
</worksheet>
</file>

<file path=xl/worksheets/sheet7.xml><?xml version="1.0" encoding="utf-8"?>
<worksheet xmlns="http://schemas.openxmlformats.org/spreadsheetml/2006/main" xmlns:r="http://schemas.openxmlformats.org/officeDocument/2006/relationships">
  <dimension ref="A1:M84"/>
  <sheetViews>
    <sheetView zoomScaleSheetLayoutView="130" workbookViewId="0" topLeftCell="A61">
      <selection activeCell="M54" sqref="M54"/>
    </sheetView>
  </sheetViews>
  <sheetFormatPr defaultColWidth="9.140625" defaultRowHeight="12.75"/>
  <cols>
    <col min="1" max="1" width="12.421875" style="1" customWidth="1"/>
    <col min="2" max="2" width="7.00390625" style="1" customWidth="1"/>
    <col min="3" max="3" width="7.28125" style="1" customWidth="1"/>
    <col min="4" max="4" width="8.421875" style="1" customWidth="1"/>
    <col min="5" max="5" width="10.00390625" style="1" customWidth="1"/>
    <col min="6" max="6" width="1.8515625" style="1" customWidth="1"/>
    <col min="7" max="7" width="14.8515625" style="1" customWidth="1"/>
    <col min="8" max="8" width="6.28125" style="1" customWidth="1"/>
    <col min="9" max="9" width="6.140625" style="1" customWidth="1"/>
    <col min="10" max="10" width="12.8515625" style="1" customWidth="1"/>
    <col min="11" max="11" width="11.57421875" style="1" customWidth="1"/>
  </cols>
  <sheetData>
    <row r="1" spans="1:13" ht="12.75">
      <c r="A1" s="219" t="s">
        <v>573</v>
      </c>
      <c r="B1" s="219"/>
      <c r="C1" s="219"/>
      <c r="D1" s="219"/>
      <c r="E1" s="219"/>
      <c r="G1" s="258" t="s">
        <v>574</v>
      </c>
      <c r="H1" s="258"/>
      <c r="I1" s="258"/>
      <c r="J1" s="258"/>
      <c r="K1" s="258"/>
      <c r="L1" s="110"/>
      <c r="M1" s="121"/>
    </row>
    <row r="2" spans="1:13" ht="12.75" customHeight="1">
      <c r="A2" s="259" t="s">
        <v>281</v>
      </c>
      <c r="B2" s="160" t="s">
        <v>20</v>
      </c>
      <c r="C2" s="160" t="s">
        <v>487</v>
      </c>
      <c r="D2" s="160" t="s">
        <v>488</v>
      </c>
      <c r="E2" s="116" t="s">
        <v>280</v>
      </c>
      <c r="F2" s="260"/>
      <c r="G2" s="115" t="s">
        <v>281</v>
      </c>
      <c r="H2" s="160" t="s">
        <v>20</v>
      </c>
      <c r="I2" s="160" t="s">
        <v>487</v>
      </c>
      <c r="J2" s="160" t="s">
        <v>575</v>
      </c>
      <c r="K2" s="116" t="s">
        <v>280</v>
      </c>
      <c r="L2" s="110"/>
      <c r="M2" s="121"/>
    </row>
    <row r="3" spans="1:13" ht="12.75" customHeight="1">
      <c r="A3" s="259"/>
      <c r="B3" s="160"/>
      <c r="C3" s="160"/>
      <c r="D3" s="160"/>
      <c r="E3" s="116"/>
      <c r="F3" s="112"/>
      <c r="G3" s="115"/>
      <c r="H3" s="160"/>
      <c r="I3" s="160"/>
      <c r="J3" s="160"/>
      <c r="K3" s="116"/>
      <c r="L3" s="110"/>
      <c r="M3" s="121"/>
    </row>
    <row r="4" spans="1:13" ht="12.75" customHeight="1">
      <c r="A4" s="146" t="s">
        <v>576</v>
      </c>
      <c r="B4" s="119">
        <v>50</v>
      </c>
      <c r="C4" s="119">
        <v>100</v>
      </c>
      <c r="D4" s="119">
        <v>10</v>
      </c>
      <c r="E4" s="147">
        <v>36327</v>
      </c>
      <c r="F4" s="112"/>
      <c r="G4" s="161" t="s">
        <v>577</v>
      </c>
      <c r="H4" s="165">
        <v>50</v>
      </c>
      <c r="I4" s="119">
        <v>100</v>
      </c>
      <c r="J4" s="165" t="s">
        <v>576</v>
      </c>
      <c r="K4" s="162">
        <v>126600</v>
      </c>
      <c r="L4" s="110"/>
      <c r="M4" s="121"/>
    </row>
    <row r="5" spans="1:13" ht="12.75" customHeight="1">
      <c r="A5" s="124" t="s">
        <v>578</v>
      </c>
      <c r="B5" s="125">
        <v>80</v>
      </c>
      <c r="C5" s="125">
        <v>250</v>
      </c>
      <c r="D5" s="125">
        <v>12.5</v>
      </c>
      <c r="E5" s="126">
        <v>46299</v>
      </c>
      <c r="F5" s="112"/>
      <c r="G5" s="124" t="s">
        <v>579</v>
      </c>
      <c r="H5" s="125">
        <v>80</v>
      </c>
      <c r="I5" s="125">
        <v>250</v>
      </c>
      <c r="J5" s="125" t="s">
        <v>578</v>
      </c>
      <c r="K5" s="126">
        <v>139800</v>
      </c>
      <c r="L5" s="110"/>
      <c r="M5" s="121"/>
    </row>
    <row r="6" spans="1:13" ht="12.75" customHeight="1">
      <c r="A6" s="124" t="s">
        <v>580</v>
      </c>
      <c r="B6" s="125">
        <v>80</v>
      </c>
      <c r="C6" s="125">
        <v>400</v>
      </c>
      <c r="D6" s="125">
        <v>20</v>
      </c>
      <c r="E6" s="126">
        <v>55970</v>
      </c>
      <c r="F6" s="112"/>
      <c r="G6" s="124" t="s">
        <v>581</v>
      </c>
      <c r="H6" s="125">
        <v>80</v>
      </c>
      <c r="I6" s="125">
        <v>400</v>
      </c>
      <c r="J6" s="125" t="s">
        <v>580</v>
      </c>
      <c r="K6" s="126">
        <v>152850</v>
      </c>
      <c r="L6" s="110"/>
      <c r="M6" s="121"/>
    </row>
    <row r="7" spans="1:13" ht="12.75" customHeight="1">
      <c r="A7" s="124" t="s">
        <v>582</v>
      </c>
      <c r="B7" s="125">
        <v>100</v>
      </c>
      <c r="C7" s="125">
        <v>650</v>
      </c>
      <c r="D7" s="125">
        <v>32.5</v>
      </c>
      <c r="E7" s="126">
        <v>59461</v>
      </c>
      <c r="F7" s="112"/>
      <c r="G7" s="124" t="s">
        <v>583</v>
      </c>
      <c r="H7" s="125">
        <v>100</v>
      </c>
      <c r="I7" s="125">
        <v>650</v>
      </c>
      <c r="J7" s="125" t="s">
        <v>582</v>
      </c>
      <c r="K7" s="126">
        <v>160300</v>
      </c>
      <c r="L7" s="110"/>
      <c r="M7" s="121"/>
    </row>
    <row r="8" spans="1:13" ht="12.75" customHeight="1">
      <c r="A8" s="124" t="s">
        <v>584</v>
      </c>
      <c r="B8" s="125">
        <v>100</v>
      </c>
      <c r="C8" s="125">
        <v>800</v>
      </c>
      <c r="D8" s="125">
        <v>40</v>
      </c>
      <c r="E8" s="126">
        <v>62895</v>
      </c>
      <c r="F8" s="112"/>
      <c r="G8" s="124" t="s">
        <v>585</v>
      </c>
      <c r="H8" s="125">
        <v>100</v>
      </c>
      <c r="I8" s="125">
        <v>800</v>
      </c>
      <c r="J8" s="125" t="s">
        <v>584</v>
      </c>
      <c r="K8" s="126">
        <v>165550</v>
      </c>
      <c r="L8" s="261"/>
      <c r="M8" s="121"/>
    </row>
    <row r="9" spans="1:13" ht="12.75" customHeight="1">
      <c r="A9" s="124" t="s">
        <v>586</v>
      </c>
      <c r="B9" s="125">
        <v>150</v>
      </c>
      <c r="C9" s="125">
        <v>1000</v>
      </c>
      <c r="D9" s="125">
        <v>50</v>
      </c>
      <c r="E9" s="126">
        <v>68103</v>
      </c>
      <c r="F9" s="112"/>
      <c r="G9" s="124" t="s">
        <v>587</v>
      </c>
      <c r="H9" s="125">
        <v>150</v>
      </c>
      <c r="I9" s="125">
        <v>1000</v>
      </c>
      <c r="J9" s="125" t="s">
        <v>586</v>
      </c>
      <c r="K9" s="126">
        <v>171260</v>
      </c>
      <c r="L9" s="261"/>
      <c r="M9" s="121"/>
    </row>
    <row r="10" spans="1:13" ht="12.75" customHeight="1">
      <c r="A10" s="124" t="s">
        <v>588</v>
      </c>
      <c r="B10" s="125">
        <v>200</v>
      </c>
      <c r="C10" s="125">
        <v>1600</v>
      </c>
      <c r="D10" s="125">
        <v>80</v>
      </c>
      <c r="E10" s="126">
        <v>117321</v>
      </c>
      <c r="F10" s="112"/>
      <c r="G10" s="124" t="s">
        <v>589</v>
      </c>
      <c r="H10" s="125">
        <v>200</v>
      </c>
      <c r="I10" s="125">
        <v>1600</v>
      </c>
      <c r="J10" s="125" t="s">
        <v>588</v>
      </c>
      <c r="K10" s="126">
        <v>243000</v>
      </c>
      <c r="L10" s="261"/>
      <c r="M10" s="121"/>
    </row>
    <row r="11" spans="1:13" ht="12.75" customHeight="1">
      <c r="A11" s="168" t="s">
        <v>590</v>
      </c>
      <c r="B11" s="190">
        <v>200</v>
      </c>
      <c r="C11" s="190">
        <v>2500</v>
      </c>
      <c r="D11" s="190">
        <v>125</v>
      </c>
      <c r="E11" s="154">
        <v>124189</v>
      </c>
      <c r="F11" s="262"/>
      <c r="G11" s="168" t="s">
        <v>591</v>
      </c>
      <c r="H11" s="190">
        <v>200</v>
      </c>
      <c r="I11" s="190">
        <v>2500</v>
      </c>
      <c r="J11" s="190" t="s">
        <v>590</v>
      </c>
      <c r="K11" s="154">
        <v>268140</v>
      </c>
      <c r="L11" s="110"/>
      <c r="M11" s="121"/>
    </row>
    <row r="12" spans="1:13" ht="3" customHeight="1">
      <c r="A12" s="263"/>
      <c r="B12" s="264"/>
      <c r="C12" s="263"/>
      <c r="D12" s="263"/>
      <c r="E12" s="263"/>
      <c r="F12" s="265"/>
      <c r="G12" s="263"/>
      <c r="H12" s="263"/>
      <c r="I12" s="263"/>
      <c r="J12" s="263"/>
      <c r="K12" s="263"/>
      <c r="M12" s="121"/>
    </row>
    <row r="13" spans="1:13" ht="12.75" customHeight="1">
      <c r="A13" s="266" t="s">
        <v>592</v>
      </c>
      <c r="B13" s="267">
        <v>50</v>
      </c>
      <c r="C13" s="268">
        <v>100</v>
      </c>
      <c r="D13" s="268">
        <f>C13/20</f>
        <v>5</v>
      </c>
      <c r="E13" s="269">
        <v>40976</v>
      </c>
      <c r="F13" s="260"/>
      <c r="G13" s="266" t="s">
        <v>593</v>
      </c>
      <c r="H13" s="267">
        <v>50</v>
      </c>
      <c r="I13" s="268">
        <v>100</v>
      </c>
      <c r="J13" s="270" t="s">
        <v>592</v>
      </c>
      <c r="K13" s="269">
        <v>116400</v>
      </c>
      <c r="M13" s="121"/>
    </row>
    <row r="14" spans="1:13" ht="12.75" customHeight="1">
      <c r="A14" s="225" t="s">
        <v>594</v>
      </c>
      <c r="B14" s="226">
        <v>80</v>
      </c>
      <c r="C14" s="227">
        <v>250</v>
      </c>
      <c r="D14" s="271">
        <f>C14/20</f>
        <v>12.5</v>
      </c>
      <c r="E14" s="272">
        <v>57802</v>
      </c>
      <c r="F14" s="112"/>
      <c r="G14" s="225" t="s">
        <v>595</v>
      </c>
      <c r="H14" s="226">
        <v>80</v>
      </c>
      <c r="I14" s="227">
        <v>250</v>
      </c>
      <c r="J14" s="273" t="s">
        <v>594</v>
      </c>
      <c r="K14" s="272">
        <v>136170</v>
      </c>
      <c r="M14" s="121"/>
    </row>
    <row r="15" spans="1:13" ht="12.75" customHeight="1">
      <c r="A15" s="225" t="s">
        <v>596</v>
      </c>
      <c r="B15" s="226">
        <v>80</v>
      </c>
      <c r="C15" s="227">
        <v>400</v>
      </c>
      <c r="D15" s="227">
        <f>C15/20</f>
        <v>20</v>
      </c>
      <c r="E15" s="272">
        <v>59004</v>
      </c>
      <c r="F15" s="112"/>
      <c r="G15" s="225" t="s">
        <v>597</v>
      </c>
      <c r="H15" s="226">
        <v>80</v>
      </c>
      <c r="I15" s="227">
        <v>400</v>
      </c>
      <c r="J15" s="273" t="s">
        <v>596</v>
      </c>
      <c r="K15" s="272">
        <v>137570</v>
      </c>
      <c r="M15" s="121"/>
    </row>
    <row r="16" spans="1:13" ht="12.75" customHeight="1">
      <c r="A16" s="225" t="s">
        <v>596</v>
      </c>
      <c r="B16" s="226">
        <v>100</v>
      </c>
      <c r="C16" s="227">
        <v>400</v>
      </c>
      <c r="D16" s="227">
        <f>C16/20</f>
        <v>20</v>
      </c>
      <c r="E16" s="272">
        <v>69362</v>
      </c>
      <c r="F16" s="112"/>
      <c r="G16" s="225" t="s">
        <v>597</v>
      </c>
      <c r="H16" s="226">
        <v>100</v>
      </c>
      <c r="I16" s="227">
        <v>400</v>
      </c>
      <c r="J16" s="273" t="s">
        <v>596</v>
      </c>
      <c r="K16" s="272">
        <v>153940</v>
      </c>
      <c r="M16" s="121"/>
    </row>
    <row r="17" spans="1:13" ht="12.75" customHeight="1">
      <c r="A17" s="225" t="s">
        <v>598</v>
      </c>
      <c r="B17" s="226">
        <v>100</v>
      </c>
      <c r="C17" s="227">
        <v>650</v>
      </c>
      <c r="D17" s="271">
        <f>C17/20</f>
        <v>32.5</v>
      </c>
      <c r="E17" s="272">
        <v>70507</v>
      </c>
      <c r="F17" s="112"/>
      <c r="G17" s="225" t="s">
        <v>599</v>
      </c>
      <c r="H17" s="226">
        <v>100</v>
      </c>
      <c r="I17" s="227">
        <v>650</v>
      </c>
      <c r="J17" s="273" t="s">
        <v>598</v>
      </c>
      <c r="K17" s="272">
        <v>155350</v>
      </c>
      <c r="M17" s="121"/>
    </row>
    <row r="18" spans="1:13" ht="12.75" customHeight="1">
      <c r="A18" s="225" t="s">
        <v>598</v>
      </c>
      <c r="B18" s="226">
        <v>150</v>
      </c>
      <c r="C18" s="227">
        <v>650</v>
      </c>
      <c r="D18" s="271">
        <f>C18/20</f>
        <v>32.5</v>
      </c>
      <c r="E18" s="272">
        <v>90824</v>
      </c>
      <c r="F18" s="112"/>
      <c r="G18" s="225" t="s">
        <v>599</v>
      </c>
      <c r="H18" s="226">
        <v>150</v>
      </c>
      <c r="I18" s="227">
        <v>650</v>
      </c>
      <c r="J18" s="273" t="s">
        <v>598</v>
      </c>
      <c r="K18" s="272">
        <v>178650</v>
      </c>
      <c r="M18" s="121"/>
    </row>
    <row r="19" spans="1:13" ht="12.75" customHeight="1">
      <c r="A19" s="225" t="s">
        <v>600</v>
      </c>
      <c r="B19" s="226">
        <v>150</v>
      </c>
      <c r="C19" s="227">
        <v>1000</v>
      </c>
      <c r="D19" s="227">
        <f>C19/20</f>
        <v>50</v>
      </c>
      <c r="E19" s="272">
        <v>92254</v>
      </c>
      <c r="F19" s="112"/>
      <c r="G19" s="225" t="s">
        <v>601</v>
      </c>
      <c r="H19" s="226">
        <v>150</v>
      </c>
      <c r="I19" s="227">
        <v>1000</v>
      </c>
      <c r="J19" s="273" t="s">
        <v>600</v>
      </c>
      <c r="K19" s="272">
        <v>182770</v>
      </c>
      <c r="M19" s="121"/>
    </row>
    <row r="20" spans="1:13" ht="12.75" customHeight="1">
      <c r="A20" s="225" t="s">
        <v>602</v>
      </c>
      <c r="B20" s="226">
        <v>150</v>
      </c>
      <c r="C20" s="227">
        <v>1600</v>
      </c>
      <c r="D20" s="227">
        <f>C20/20</f>
        <v>80</v>
      </c>
      <c r="E20" s="272">
        <v>96489</v>
      </c>
      <c r="F20" s="112"/>
      <c r="G20" s="225" t="s">
        <v>603</v>
      </c>
      <c r="H20" s="226">
        <v>150</v>
      </c>
      <c r="I20" s="227">
        <v>1600</v>
      </c>
      <c r="J20" s="273" t="s">
        <v>602</v>
      </c>
      <c r="K20" s="272">
        <v>198540</v>
      </c>
      <c r="M20" s="121"/>
    </row>
    <row r="21" spans="1:13" ht="12.75" customHeight="1">
      <c r="A21" s="225" t="s">
        <v>602</v>
      </c>
      <c r="B21" s="226">
        <v>200</v>
      </c>
      <c r="C21" s="227">
        <v>1600</v>
      </c>
      <c r="D21" s="227">
        <f>C21/20</f>
        <v>80</v>
      </c>
      <c r="E21" s="272">
        <v>304617</v>
      </c>
      <c r="F21" s="112"/>
      <c r="G21" s="225" t="s">
        <v>603</v>
      </c>
      <c r="H21" s="226">
        <v>200</v>
      </c>
      <c r="I21" s="227">
        <v>1600</v>
      </c>
      <c r="J21" s="273" t="s">
        <v>602</v>
      </c>
      <c r="K21" s="272" t="s">
        <v>604</v>
      </c>
      <c r="M21" s="121"/>
    </row>
    <row r="22" spans="1:13" ht="12.75" customHeight="1">
      <c r="A22" s="225" t="s">
        <v>605</v>
      </c>
      <c r="B22" s="226">
        <v>200</v>
      </c>
      <c r="C22" s="227">
        <v>2500</v>
      </c>
      <c r="D22" s="227">
        <f>C22/20</f>
        <v>125</v>
      </c>
      <c r="E22" s="272">
        <v>302918</v>
      </c>
      <c r="F22" s="112"/>
      <c r="G22" s="225" t="s">
        <v>606</v>
      </c>
      <c r="H22" s="226">
        <v>200</v>
      </c>
      <c r="I22" s="227">
        <v>2500</v>
      </c>
      <c r="J22" s="273" t="s">
        <v>605</v>
      </c>
      <c r="K22" s="272" t="s">
        <v>604</v>
      </c>
      <c r="M22" s="121"/>
    </row>
    <row r="23" spans="1:13" ht="12.75" customHeight="1">
      <c r="A23" s="225" t="s">
        <v>605</v>
      </c>
      <c r="B23" s="226">
        <v>250</v>
      </c>
      <c r="C23" s="227">
        <v>2500</v>
      </c>
      <c r="D23" s="227">
        <f>C23/20</f>
        <v>125</v>
      </c>
      <c r="E23" s="272">
        <v>543284</v>
      </c>
      <c r="F23" s="112"/>
      <c r="G23" s="225" t="s">
        <v>606</v>
      </c>
      <c r="H23" s="226">
        <v>250</v>
      </c>
      <c r="I23" s="227">
        <v>2500</v>
      </c>
      <c r="J23" s="273" t="s">
        <v>605</v>
      </c>
      <c r="K23" s="272">
        <v>603640</v>
      </c>
      <c r="M23" s="121"/>
    </row>
    <row r="24" spans="1:13" ht="12.75" customHeight="1">
      <c r="A24" s="225" t="s">
        <v>607</v>
      </c>
      <c r="B24" s="226">
        <v>250</v>
      </c>
      <c r="C24" s="227">
        <v>4000</v>
      </c>
      <c r="D24" s="227">
        <f>C24/20</f>
        <v>200</v>
      </c>
      <c r="E24" s="272">
        <v>551189</v>
      </c>
      <c r="F24" s="112"/>
      <c r="G24" s="225" t="s">
        <v>608</v>
      </c>
      <c r="H24" s="226">
        <v>250</v>
      </c>
      <c r="I24" s="227">
        <v>4000</v>
      </c>
      <c r="J24" s="273" t="s">
        <v>607</v>
      </c>
      <c r="K24" s="272">
        <v>606670</v>
      </c>
      <c r="M24" s="121"/>
    </row>
    <row r="25" spans="1:13" ht="12.75" customHeight="1">
      <c r="A25" s="225" t="s">
        <v>607</v>
      </c>
      <c r="B25" s="226">
        <v>300</v>
      </c>
      <c r="C25" s="227">
        <v>4000</v>
      </c>
      <c r="D25" s="227">
        <f>C25/20</f>
        <v>200</v>
      </c>
      <c r="E25" s="272">
        <v>619800</v>
      </c>
      <c r="F25" s="112"/>
      <c r="G25" s="225" t="s">
        <v>608</v>
      </c>
      <c r="H25" s="226">
        <v>300</v>
      </c>
      <c r="I25" s="227">
        <v>4000</v>
      </c>
      <c r="J25" s="273" t="s">
        <v>607</v>
      </c>
      <c r="K25" s="272">
        <v>696830</v>
      </c>
      <c r="M25" s="121"/>
    </row>
    <row r="26" spans="1:13" ht="12.75" customHeight="1">
      <c r="A26" s="225" t="s">
        <v>609</v>
      </c>
      <c r="B26" s="226">
        <v>300</v>
      </c>
      <c r="C26" s="227">
        <v>6500</v>
      </c>
      <c r="D26" s="227">
        <f>C26/20</f>
        <v>325</v>
      </c>
      <c r="E26" s="272">
        <v>638679</v>
      </c>
      <c r="F26" s="112"/>
      <c r="G26" s="225" t="s">
        <v>610</v>
      </c>
      <c r="H26" s="226">
        <v>300</v>
      </c>
      <c r="I26" s="227">
        <v>6500</v>
      </c>
      <c r="J26" s="273" t="s">
        <v>609</v>
      </c>
      <c r="K26" s="272">
        <v>727680</v>
      </c>
      <c r="M26" s="121"/>
    </row>
    <row r="27" spans="1:13" ht="12.75" customHeight="1">
      <c r="A27" s="274" t="s">
        <v>611</v>
      </c>
      <c r="B27" s="274"/>
      <c r="C27" s="274"/>
      <c r="D27" s="274"/>
      <c r="E27" s="274"/>
      <c r="F27" s="274"/>
      <c r="G27" s="274"/>
      <c r="H27" s="274"/>
      <c r="I27" s="274"/>
      <c r="J27" s="274"/>
      <c r="K27" s="154"/>
      <c r="M27" s="121"/>
    </row>
    <row r="28" spans="1:13" ht="3" customHeight="1">
      <c r="A28" s="275"/>
      <c r="B28" s="276"/>
      <c r="C28" s="277"/>
      <c r="D28" s="112"/>
      <c r="E28" s="278"/>
      <c r="F28" s="265"/>
      <c r="G28" s="279"/>
      <c r="H28" s="280"/>
      <c r="I28" s="280"/>
      <c r="J28" s="280"/>
      <c r="K28" s="281"/>
      <c r="M28" s="121"/>
    </row>
    <row r="29" spans="1:13" ht="12.75" customHeight="1">
      <c r="A29" s="146" t="s">
        <v>612</v>
      </c>
      <c r="B29" s="282">
        <v>50</v>
      </c>
      <c r="C29" s="119">
        <v>100</v>
      </c>
      <c r="D29" s="119">
        <v>10</v>
      </c>
      <c r="E29" s="147">
        <v>33320</v>
      </c>
      <c r="F29" s="283"/>
      <c r="G29" s="146" t="s">
        <v>613</v>
      </c>
      <c r="H29" s="282">
        <v>50</v>
      </c>
      <c r="I29" s="119">
        <v>100</v>
      </c>
      <c r="J29" s="119" t="s">
        <v>612</v>
      </c>
      <c r="K29" s="147">
        <v>76832</v>
      </c>
      <c r="M29" s="121"/>
    </row>
    <row r="30" spans="1:13" ht="12.75" customHeight="1">
      <c r="A30" s="124" t="s">
        <v>614</v>
      </c>
      <c r="B30" s="284">
        <v>80</v>
      </c>
      <c r="C30" s="125">
        <v>160</v>
      </c>
      <c r="D30" s="125">
        <v>8</v>
      </c>
      <c r="E30" s="126">
        <v>39200</v>
      </c>
      <c r="F30" s="285"/>
      <c r="G30" s="124" t="s">
        <v>615</v>
      </c>
      <c r="H30" s="284">
        <v>80</v>
      </c>
      <c r="I30" s="125">
        <v>160</v>
      </c>
      <c r="J30" s="125" t="s">
        <v>614</v>
      </c>
      <c r="K30" s="126">
        <v>83447</v>
      </c>
      <c r="M30" s="121"/>
    </row>
    <row r="31" spans="1:13" ht="12.75" customHeight="1">
      <c r="A31" s="124" t="s">
        <v>616</v>
      </c>
      <c r="B31" s="284">
        <v>80</v>
      </c>
      <c r="C31" s="125">
        <v>250</v>
      </c>
      <c r="D31" s="125">
        <v>8</v>
      </c>
      <c r="E31" s="126">
        <v>42630</v>
      </c>
      <c r="F31" s="285"/>
      <c r="G31" s="124" t="s">
        <v>617</v>
      </c>
      <c r="H31" s="284">
        <v>80</v>
      </c>
      <c r="I31" s="125">
        <v>250</v>
      </c>
      <c r="J31" s="125" t="s">
        <v>616</v>
      </c>
      <c r="K31" s="126">
        <v>87661</v>
      </c>
      <c r="M31" s="121"/>
    </row>
    <row r="32" spans="1:13" ht="12.75" customHeight="1">
      <c r="A32" s="124" t="s">
        <v>618</v>
      </c>
      <c r="B32" s="284">
        <v>80</v>
      </c>
      <c r="C32" s="125">
        <v>400</v>
      </c>
      <c r="D32" s="125">
        <v>13</v>
      </c>
      <c r="E32" s="126">
        <v>46060</v>
      </c>
      <c r="F32" s="285"/>
      <c r="G32" s="124" t="s">
        <v>619</v>
      </c>
      <c r="H32" s="284">
        <v>80</v>
      </c>
      <c r="I32" s="125">
        <v>400</v>
      </c>
      <c r="J32" s="125" t="s">
        <v>618</v>
      </c>
      <c r="K32" s="126">
        <v>90356</v>
      </c>
      <c r="M32" s="121"/>
    </row>
    <row r="33" spans="1:13" ht="12.75" customHeight="1">
      <c r="A33" s="124" t="s">
        <v>620</v>
      </c>
      <c r="B33" s="284">
        <v>100</v>
      </c>
      <c r="C33" s="125">
        <v>250</v>
      </c>
      <c r="D33" s="125">
        <v>13</v>
      </c>
      <c r="E33" s="126">
        <v>49000</v>
      </c>
      <c r="F33" s="285"/>
      <c r="G33" s="124" t="s">
        <v>621</v>
      </c>
      <c r="H33" s="284">
        <v>100</v>
      </c>
      <c r="I33" s="125">
        <v>250</v>
      </c>
      <c r="J33" s="125" t="s">
        <v>620</v>
      </c>
      <c r="K33" s="126">
        <v>94031</v>
      </c>
      <c r="M33" s="121"/>
    </row>
    <row r="34" spans="1:13" ht="12.75" customHeight="1">
      <c r="A34" s="124" t="s">
        <v>622</v>
      </c>
      <c r="B34" s="284">
        <v>100</v>
      </c>
      <c r="C34" s="125">
        <v>400</v>
      </c>
      <c r="D34" s="125">
        <v>13</v>
      </c>
      <c r="E34" s="126">
        <v>50960</v>
      </c>
      <c r="F34" s="285"/>
      <c r="G34" s="124" t="s">
        <v>623</v>
      </c>
      <c r="H34" s="284">
        <v>100</v>
      </c>
      <c r="I34" s="125">
        <v>400</v>
      </c>
      <c r="J34" s="125" t="s">
        <v>622</v>
      </c>
      <c r="K34" s="126">
        <v>95648</v>
      </c>
      <c r="M34" s="121"/>
    </row>
    <row r="35" spans="1:13" ht="12.75" customHeight="1">
      <c r="A35" s="124" t="s">
        <v>624</v>
      </c>
      <c r="B35" s="284">
        <v>100</v>
      </c>
      <c r="C35" s="125">
        <v>650</v>
      </c>
      <c r="D35" s="125">
        <v>22</v>
      </c>
      <c r="E35" s="126">
        <v>54390</v>
      </c>
      <c r="F35" s="285"/>
      <c r="G35" s="124" t="s">
        <v>625</v>
      </c>
      <c r="H35" s="284">
        <v>100</v>
      </c>
      <c r="I35" s="125">
        <v>650</v>
      </c>
      <c r="J35" s="125" t="s">
        <v>624</v>
      </c>
      <c r="K35" s="126">
        <v>98147</v>
      </c>
      <c r="M35" s="121"/>
    </row>
    <row r="36" spans="1:13" ht="12.75" customHeight="1">
      <c r="A36" s="124" t="s">
        <v>626</v>
      </c>
      <c r="B36" s="284">
        <v>150</v>
      </c>
      <c r="C36" s="125">
        <v>650</v>
      </c>
      <c r="D36" s="125">
        <v>32</v>
      </c>
      <c r="E36" s="126">
        <v>57330</v>
      </c>
      <c r="F36" s="285"/>
      <c r="G36" s="124" t="s">
        <v>627</v>
      </c>
      <c r="H36" s="284">
        <v>150</v>
      </c>
      <c r="I36" s="125">
        <v>650</v>
      </c>
      <c r="J36" s="125" t="s">
        <v>626</v>
      </c>
      <c r="K36" s="126">
        <v>101528</v>
      </c>
      <c r="M36" s="121"/>
    </row>
    <row r="37" spans="1:13" ht="12.75" customHeight="1">
      <c r="A37" s="124" t="s">
        <v>628</v>
      </c>
      <c r="B37" s="284">
        <v>150</v>
      </c>
      <c r="C37" s="125">
        <v>1000</v>
      </c>
      <c r="D37" s="125">
        <v>32</v>
      </c>
      <c r="E37" s="126">
        <v>62230</v>
      </c>
      <c r="F37" s="285"/>
      <c r="G37" s="124" t="s">
        <v>629</v>
      </c>
      <c r="H37" s="284">
        <v>150</v>
      </c>
      <c r="I37" s="125">
        <v>1000</v>
      </c>
      <c r="J37" s="125" t="s">
        <v>628</v>
      </c>
      <c r="K37" s="126">
        <v>106771</v>
      </c>
      <c r="M37" s="121"/>
    </row>
    <row r="38" spans="1:13" ht="12.75" customHeight="1">
      <c r="A38" s="168" t="s">
        <v>630</v>
      </c>
      <c r="B38" s="286">
        <v>150</v>
      </c>
      <c r="C38" s="190">
        <v>1600</v>
      </c>
      <c r="D38" s="190">
        <v>53</v>
      </c>
      <c r="E38" s="154">
        <v>102900</v>
      </c>
      <c r="F38" s="287"/>
      <c r="G38" s="168" t="s">
        <v>631</v>
      </c>
      <c r="H38" s="286">
        <v>150</v>
      </c>
      <c r="I38" s="190">
        <v>1600</v>
      </c>
      <c r="J38" s="190" t="s">
        <v>630</v>
      </c>
      <c r="K38" s="154">
        <v>144354</v>
      </c>
      <c r="M38" s="121"/>
    </row>
    <row r="39" spans="1:13" ht="3" customHeight="1">
      <c r="A39" s="171"/>
      <c r="B39" s="288"/>
      <c r="C39" s="129"/>
      <c r="D39" s="288"/>
      <c r="E39" s="289"/>
      <c r="F39" s="290"/>
      <c r="G39" s="171"/>
      <c r="H39" s="110"/>
      <c r="I39" s="110"/>
      <c r="J39" s="291"/>
      <c r="K39" s="291"/>
      <c r="M39" s="121"/>
    </row>
    <row r="40" spans="1:13" ht="12.75" customHeight="1">
      <c r="A40" s="219" t="s">
        <v>632</v>
      </c>
      <c r="B40" s="219"/>
      <c r="C40" s="219"/>
      <c r="D40" s="219"/>
      <c r="E40" s="219"/>
      <c r="F40" s="290"/>
      <c r="G40" s="292" t="s">
        <v>633</v>
      </c>
      <c r="H40" s="292"/>
      <c r="I40" s="292"/>
      <c r="J40" s="292"/>
      <c r="K40" s="292"/>
      <c r="M40" s="121"/>
    </row>
    <row r="41" spans="1:13" ht="12.75" customHeight="1">
      <c r="A41" s="259" t="s">
        <v>281</v>
      </c>
      <c r="B41" s="160" t="s">
        <v>20</v>
      </c>
      <c r="C41" s="160" t="s">
        <v>487</v>
      </c>
      <c r="D41" s="160" t="s">
        <v>634</v>
      </c>
      <c r="E41" s="116" t="s">
        <v>280</v>
      </c>
      <c r="F41" s="293"/>
      <c r="G41" s="294"/>
      <c r="H41" s="295" t="s">
        <v>635</v>
      </c>
      <c r="I41" s="160" t="s">
        <v>487</v>
      </c>
      <c r="J41" s="160" t="s">
        <v>575</v>
      </c>
      <c r="K41" s="116" t="s">
        <v>280</v>
      </c>
      <c r="M41" s="121"/>
    </row>
    <row r="42" spans="1:13" ht="12.75" customHeight="1">
      <c r="A42" s="259"/>
      <c r="B42" s="160"/>
      <c r="C42" s="160"/>
      <c r="D42" s="160"/>
      <c r="E42" s="116"/>
      <c r="F42" s="296"/>
      <c r="G42" s="294"/>
      <c r="H42" s="295"/>
      <c r="I42" s="160"/>
      <c r="J42" s="160"/>
      <c r="K42" s="116"/>
      <c r="M42" s="121"/>
    </row>
    <row r="43" spans="1:13" ht="12.75" customHeight="1">
      <c r="A43" s="297" t="s">
        <v>636</v>
      </c>
      <c r="B43" s="298">
        <v>50</v>
      </c>
      <c r="C43" s="298">
        <v>25</v>
      </c>
      <c r="D43" s="298">
        <v>1.25</v>
      </c>
      <c r="E43" s="126">
        <v>43600</v>
      </c>
      <c r="F43" s="296"/>
      <c r="G43" s="299" t="s">
        <v>637</v>
      </c>
      <c r="H43" s="300">
        <v>50</v>
      </c>
      <c r="I43" s="298">
        <v>25</v>
      </c>
      <c r="J43" s="300" t="s">
        <v>636</v>
      </c>
      <c r="K43" s="162">
        <v>116863</v>
      </c>
      <c r="M43" s="121"/>
    </row>
    <row r="44" spans="1:13" ht="12.75" customHeight="1">
      <c r="A44" s="297" t="s">
        <v>638</v>
      </c>
      <c r="B44" s="298">
        <v>50</v>
      </c>
      <c r="C44" s="298">
        <v>40</v>
      </c>
      <c r="D44" s="298">
        <v>2</v>
      </c>
      <c r="E44" s="126">
        <v>43600</v>
      </c>
      <c r="F44" s="296"/>
      <c r="G44" s="297" t="s">
        <v>639</v>
      </c>
      <c r="H44" s="298">
        <v>50</v>
      </c>
      <c r="I44" s="298">
        <v>40</v>
      </c>
      <c r="J44" s="298" t="s">
        <v>638</v>
      </c>
      <c r="K44" s="126">
        <v>116863</v>
      </c>
      <c r="M44" s="121"/>
    </row>
    <row r="45" spans="1:13" ht="12.75" customHeight="1">
      <c r="A45" s="297" t="s">
        <v>640</v>
      </c>
      <c r="B45" s="298">
        <v>50</v>
      </c>
      <c r="C45" s="298">
        <v>65</v>
      </c>
      <c r="D45" s="298">
        <v>3.25</v>
      </c>
      <c r="E45" s="126">
        <v>43600</v>
      </c>
      <c r="F45" s="296"/>
      <c r="G45" s="297" t="s">
        <v>641</v>
      </c>
      <c r="H45" s="298">
        <v>50</v>
      </c>
      <c r="I45" s="298">
        <v>65</v>
      </c>
      <c r="J45" s="298" t="s">
        <v>640</v>
      </c>
      <c r="K45" s="126">
        <v>116863</v>
      </c>
      <c r="M45" s="121"/>
    </row>
    <row r="46" spans="1:13" ht="12.75" customHeight="1">
      <c r="A46" s="297" t="s">
        <v>642</v>
      </c>
      <c r="B46" s="298">
        <v>50</v>
      </c>
      <c r="C46" s="298">
        <v>100</v>
      </c>
      <c r="D46" s="298">
        <v>5</v>
      </c>
      <c r="E46" s="126">
        <v>43600</v>
      </c>
      <c r="F46" s="296"/>
      <c r="G46" s="297" t="s">
        <v>643</v>
      </c>
      <c r="H46" s="298">
        <v>50</v>
      </c>
      <c r="I46" s="298">
        <v>100</v>
      </c>
      <c r="J46" s="298" t="s">
        <v>642</v>
      </c>
      <c r="K46" s="126">
        <v>116863</v>
      </c>
      <c r="M46" s="121"/>
    </row>
    <row r="47" spans="1:13" ht="12.75" customHeight="1">
      <c r="A47" s="297" t="s">
        <v>644</v>
      </c>
      <c r="B47" s="298">
        <v>80</v>
      </c>
      <c r="C47" s="298">
        <v>160</v>
      </c>
      <c r="D47" s="298">
        <v>8</v>
      </c>
      <c r="E47" s="126">
        <v>54170</v>
      </c>
      <c r="F47" s="296"/>
      <c r="G47" s="297" t="s">
        <v>645</v>
      </c>
      <c r="H47" s="298">
        <v>80</v>
      </c>
      <c r="I47" s="298">
        <v>160</v>
      </c>
      <c r="J47" s="298" t="s">
        <v>644</v>
      </c>
      <c r="K47" s="126">
        <v>129912</v>
      </c>
      <c r="M47" s="121"/>
    </row>
    <row r="48" spans="1:13" ht="13.5">
      <c r="A48" s="297" t="s">
        <v>646</v>
      </c>
      <c r="B48" s="298">
        <v>80</v>
      </c>
      <c r="C48" s="298">
        <v>250</v>
      </c>
      <c r="D48" s="298">
        <v>12.5</v>
      </c>
      <c r="E48" s="126">
        <v>80730</v>
      </c>
      <c r="F48" s="296"/>
      <c r="G48" s="297" t="s">
        <v>647</v>
      </c>
      <c r="H48" s="298">
        <v>80</v>
      </c>
      <c r="I48" s="298">
        <v>250</v>
      </c>
      <c r="J48" s="298" t="s">
        <v>646</v>
      </c>
      <c r="K48" s="126">
        <v>152117</v>
      </c>
      <c r="M48" s="121"/>
    </row>
    <row r="49" spans="1:13" ht="13.5">
      <c r="A49" s="297" t="s">
        <v>648</v>
      </c>
      <c r="B49" s="298">
        <v>100</v>
      </c>
      <c r="C49" s="298">
        <v>400</v>
      </c>
      <c r="D49" s="298">
        <v>20</v>
      </c>
      <c r="E49" s="126">
        <v>111260</v>
      </c>
      <c r="F49" s="296"/>
      <c r="G49" s="297" t="s">
        <v>649</v>
      </c>
      <c r="H49" s="298">
        <v>100</v>
      </c>
      <c r="I49" s="298">
        <v>400</v>
      </c>
      <c r="J49" s="298" t="s">
        <v>648</v>
      </c>
      <c r="K49" s="126">
        <v>190633</v>
      </c>
      <c r="M49" s="121"/>
    </row>
    <row r="50" spans="1:13" ht="12.75" customHeight="1">
      <c r="A50" s="297" t="s">
        <v>650</v>
      </c>
      <c r="B50" s="298" t="s">
        <v>651</v>
      </c>
      <c r="C50" s="298">
        <v>650</v>
      </c>
      <c r="D50" s="298">
        <v>32.5</v>
      </c>
      <c r="E50" s="126">
        <v>180600</v>
      </c>
      <c r="F50" s="301"/>
      <c r="G50" s="297" t="s">
        <v>652</v>
      </c>
      <c r="H50" s="298" t="s">
        <v>651</v>
      </c>
      <c r="I50" s="298">
        <v>650</v>
      </c>
      <c r="J50" s="298" t="s">
        <v>650</v>
      </c>
      <c r="K50" s="126">
        <v>253185</v>
      </c>
      <c r="M50" s="121"/>
    </row>
    <row r="51" spans="1:13" ht="12.75" customHeight="1">
      <c r="A51" s="302" t="s">
        <v>653</v>
      </c>
      <c r="B51" s="302"/>
      <c r="C51" s="302"/>
      <c r="D51" s="302"/>
      <c r="E51" s="302"/>
      <c r="F51" s="302"/>
      <c r="G51" s="302"/>
      <c r="H51" s="302"/>
      <c r="I51" s="302"/>
      <c r="J51" s="302"/>
      <c r="K51" s="126">
        <v>3658</v>
      </c>
      <c r="M51" s="121"/>
    </row>
    <row r="52" spans="1:13" ht="12.75" customHeight="1">
      <c r="A52" s="303" t="s">
        <v>654</v>
      </c>
      <c r="B52" s="303"/>
      <c r="C52" s="303"/>
      <c r="D52" s="303"/>
      <c r="E52" s="303"/>
      <c r="F52" s="303"/>
      <c r="G52" s="303"/>
      <c r="H52" s="303"/>
      <c r="I52" s="303"/>
      <c r="J52" s="303"/>
      <c r="K52" s="304">
        <v>5074</v>
      </c>
      <c r="M52" s="121"/>
    </row>
    <row r="53" spans="1:11" ht="3.75" customHeight="1">
      <c r="A53" s="276"/>
      <c r="B53" s="276"/>
      <c r="C53" s="276"/>
      <c r="D53" s="276"/>
      <c r="E53" s="276"/>
      <c r="F53" s="276"/>
      <c r="G53" s="276"/>
      <c r="H53" s="276"/>
      <c r="I53" s="276"/>
      <c r="J53" s="276"/>
      <c r="K53" s="278"/>
    </row>
    <row r="54" spans="1:11" ht="15.75" customHeight="1">
      <c r="A54" s="219" t="s">
        <v>655</v>
      </c>
      <c r="B54" s="219"/>
      <c r="C54" s="219"/>
      <c r="D54" s="219"/>
      <c r="E54" s="219"/>
      <c r="F54" s="290"/>
      <c r="G54" s="305" t="s">
        <v>656</v>
      </c>
      <c r="H54" s="305"/>
      <c r="I54" s="305"/>
      <c r="J54" s="305"/>
      <c r="K54" s="305"/>
    </row>
    <row r="55" spans="1:11" ht="22.5" customHeight="1">
      <c r="A55" s="259" t="s">
        <v>281</v>
      </c>
      <c r="B55" s="160" t="s">
        <v>20</v>
      </c>
      <c r="C55" s="160" t="s">
        <v>487</v>
      </c>
      <c r="D55" s="160" t="s">
        <v>488</v>
      </c>
      <c r="E55" s="116" t="s">
        <v>280</v>
      </c>
      <c r="F55" s="306"/>
      <c r="G55" s="115" t="s">
        <v>281</v>
      </c>
      <c r="H55" s="160" t="s">
        <v>487</v>
      </c>
      <c r="I55" s="160" t="s">
        <v>657</v>
      </c>
      <c r="J55" s="160" t="s">
        <v>658</v>
      </c>
      <c r="K55" s="116" t="s">
        <v>659</v>
      </c>
    </row>
    <row r="56" spans="1:11" ht="12.75">
      <c r="A56" s="259"/>
      <c r="B56" s="160"/>
      <c r="C56" s="160"/>
      <c r="D56" s="160"/>
      <c r="E56" s="116"/>
      <c r="F56" s="307"/>
      <c r="G56" s="308" t="s">
        <v>660</v>
      </c>
      <c r="H56" s="300">
        <v>6</v>
      </c>
      <c r="I56" s="300">
        <v>0.05</v>
      </c>
      <c r="J56" s="300" t="s">
        <v>661</v>
      </c>
      <c r="K56" s="309">
        <v>2500</v>
      </c>
    </row>
    <row r="57" spans="1:11" ht="12.75" customHeight="1">
      <c r="A57" s="297" t="s">
        <v>662</v>
      </c>
      <c r="B57" s="310">
        <v>32</v>
      </c>
      <c r="C57" s="298">
        <v>0.05</v>
      </c>
      <c r="D57" s="311" t="s">
        <v>663</v>
      </c>
      <c r="E57" s="312">
        <v>890</v>
      </c>
      <c r="F57" s="307"/>
      <c r="G57" s="313" t="s">
        <v>664</v>
      </c>
      <c r="H57" s="298" t="s">
        <v>665</v>
      </c>
      <c r="I57" s="298">
        <v>0.05</v>
      </c>
      <c r="J57" s="298" t="s">
        <v>666</v>
      </c>
      <c r="K57" s="314">
        <v>23000</v>
      </c>
    </row>
    <row r="58" spans="1:11" ht="13.5">
      <c r="A58" s="297" t="s">
        <v>667</v>
      </c>
      <c r="B58" s="310">
        <v>32</v>
      </c>
      <c r="C58" s="298">
        <v>0.05</v>
      </c>
      <c r="D58" s="311">
        <v>10</v>
      </c>
      <c r="E58" s="312">
        <v>2850</v>
      </c>
      <c r="F58" s="307"/>
      <c r="G58" s="313" t="s">
        <v>668</v>
      </c>
      <c r="H58" s="298">
        <v>10</v>
      </c>
      <c r="I58" s="298">
        <v>0.05</v>
      </c>
      <c r="J58" s="298" t="s">
        <v>669</v>
      </c>
      <c r="K58" s="312">
        <v>3500</v>
      </c>
    </row>
    <row r="59" spans="1:11" ht="12.75">
      <c r="A59" s="297" t="s">
        <v>670</v>
      </c>
      <c r="B59" s="310">
        <v>40</v>
      </c>
      <c r="C59" s="298">
        <v>0.05</v>
      </c>
      <c r="D59" s="311">
        <v>16</v>
      </c>
      <c r="E59" s="312">
        <v>10124</v>
      </c>
      <c r="F59" s="307"/>
      <c r="G59" s="313" t="s">
        <v>671</v>
      </c>
      <c r="H59" s="298">
        <v>10</v>
      </c>
      <c r="I59" s="298">
        <v>0.05</v>
      </c>
      <c r="J59" s="298" t="s">
        <v>672</v>
      </c>
      <c r="K59" s="314">
        <v>24000</v>
      </c>
    </row>
    <row r="60" spans="1:11" ht="12.75" customHeight="1">
      <c r="A60" s="297" t="s">
        <v>673</v>
      </c>
      <c r="B60" s="298">
        <v>40</v>
      </c>
      <c r="C60" s="298">
        <v>0.05</v>
      </c>
      <c r="D60" s="311">
        <v>25</v>
      </c>
      <c r="E60" s="312">
        <v>12100</v>
      </c>
      <c r="F60" s="307"/>
      <c r="G60" s="313" t="s">
        <v>674</v>
      </c>
      <c r="H60" s="298">
        <v>16</v>
      </c>
      <c r="I60" s="298">
        <v>0.05</v>
      </c>
      <c r="J60" s="298" t="s">
        <v>675</v>
      </c>
      <c r="K60" s="314">
        <v>28000</v>
      </c>
    </row>
    <row r="61" spans="1:11" ht="12.75" customHeight="1">
      <c r="A61" s="297" t="s">
        <v>676</v>
      </c>
      <c r="B61" s="298">
        <v>65</v>
      </c>
      <c r="C61" s="298">
        <v>0.05</v>
      </c>
      <c r="D61" s="311">
        <v>40</v>
      </c>
      <c r="E61" s="312">
        <v>14530</v>
      </c>
      <c r="F61" s="315"/>
      <c r="G61" s="313" t="s">
        <v>677</v>
      </c>
      <c r="H61" s="298">
        <v>25</v>
      </c>
      <c r="I61" s="298">
        <v>0.05</v>
      </c>
      <c r="J61" s="298" t="s">
        <v>678</v>
      </c>
      <c r="K61" s="314">
        <v>29000</v>
      </c>
    </row>
    <row r="62" spans="1:11" ht="13.5" customHeight="1">
      <c r="A62" s="297" t="s">
        <v>679</v>
      </c>
      <c r="B62" s="298">
        <v>50</v>
      </c>
      <c r="C62" s="298">
        <v>0.05</v>
      </c>
      <c r="D62" s="311">
        <v>65</v>
      </c>
      <c r="E62" s="312">
        <v>41530</v>
      </c>
      <c r="F62" s="315"/>
      <c r="G62" s="313" t="s">
        <v>680</v>
      </c>
      <c r="H62" s="298">
        <v>40</v>
      </c>
      <c r="I62" s="298">
        <v>0.05</v>
      </c>
      <c r="J62" s="298" t="s">
        <v>681</v>
      </c>
      <c r="K62" s="314">
        <v>33000</v>
      </c>
    </row>
    <row r="63" spans="1:11" ht="13.5" customHeight="1">
      <c r="A63" s="141" t="s">
        <v>682</v>
      </c>
      <c r="B63" s="141"/>
      <c r="C63" s="141"/>
      <c r="D63" s="141"/>
      <c r="E63" s="316" t="s">
        <v>683</v>
      </c>
      <c r="F63" s="317"/>
      <c r="G63" s="318" t="s">
        <v>684</v>
      </c>
      <c r="H63" s="319">
        <v>65</v>
      </c>
      <c r="I63" s="319">
        <v>0.05</v>
      </c>
      <c r="J63" s="319" t="s">
        <v>685</v>
      </c>
      <c r="K63" s="304">
        <v>66000</v>
      </c>
    </row>
    <row r="64" spans="1:11" ht="13.5" customHeight="1">
      <c r="A64" s="110"/>
      <c r="B64" s="110"/>
      <c r="C64" s="110"/>
      <c r="D64" s="110"/>
      <c r="E64" s="110"/>
      <c r="F64" s="121"/>
      <c r="G64" s="121"/>
      <c r="H64" s="121"/>
      <c r="I64" s="121"/>
      <c r="J64" s="121"/>
      <c r="K64" s="110"/>
    </row>
    <row r="65" spans="1:11" ht="12.75">
      <c r="A65" s="110"/>
      <c r="B65" s="110"/>
      <c r="C65" s="110"/>
      <c r="D65" s="110"/>
      <c r="E65" s="110"/>
      <c r="F65" s="110"/>
      <c r="G65" s="110"/>
      <c r="H65" s="110"/>
      <c r="I65" s="110"/>
      <c r="J65" s="110"/>
      <c r="K65" s="110"/>
    </row>
    <row r="66" spans="1:11" ht="12.75">
      <c r="A66" s="110"/>
      <c r="B66" s="110"/>
      <c r="C66" s="110"/>
      <c r="D66" s="110"/>
      <c r="E66" s="110"/>
      <c r="F66" s="110"/>
      <c r="G66" s="110"/>
      <c r="H66" s="110"/>
      <c r="I66" s="110"/>
      <c r="J66" s="110"/>
      <c r="K66" s="110"/>
    </row>
    <row r="71" spans="1:11" ht="12.75">
      <c r="A71" s="167"/>
      <c r="B71" s="167"/>
      <c r="C71" s="167"/>
      <c r="D71" s="167"/>
      <c r="E71" s="167"/>
      <c r="F71" s="167"/>
      <c r="G71" s="167"/>
      <c r="H71" s="167"/>
      <c r="I71" s="167"/>
      <c r="J71" s="167"/>
      <c r="K71" s="167"/>
    </row>
    <row r="72" spans="1:11" ht="12.75">
      <c r="A72" s="167"/>
      <c r="B72" s="167"/>
      <c r="C72" s="167"/>
      <c r="D72" s="167"/>
      <c r="E72" s="167"/>
      <c r="F72" s="167"/>
      <c r="G72" s="167"/>
      <c r="H72" s="167"/>
      <c r="I72" s="167"/>
      <c r="J72" s="167"/>
      <c r="K72" s="167"/>
    </row>
    <row r="73" spans="1:11" ht="12.75">
      <c r="A73" s="167"/>
      <c r="B73" s="167"/>
      <c r="C73" s="167"/>
      <c r="D73" s="167"/>
      <c r="E73" s="167"/>
      <c r="F73" s="167"/>
      <c r="G73" s="167"/>
      <c r="H73" s="167"/>
      <c r="I73" s="167"/>
      <c r="J73" s="167"/>
      <c r="K73" s="167"/>
    </row>
    <row r="74" spans="1:11" ht="12.75">
      <c r="A74" s="167"/>
      <c r="B74" s="167"/>
      <c r="C74" s="167"/>
      <c r="D74" s="167"/>
      <c r="E74" s="167"/>
      <c r="F74" s="167"/>
      <c r="G74" s="167"/>
      <c r="H74" s="167"/>
      <c r="I74" s="167"/>
      <c r="J74" s="167"/>
      <c r="K74" s="167"/>
    </row>
    <row r="75" spans="1:11" ht="12.75">
      <c r="A75" s="167"/>
      <c r="B75" s="167"/>
      <c r="C75" s="167"/>
      <c r="D75" s="167"/>
      <c r="E75" s="167"/>
      <c r="F75" s="167"/>
      <c r="G75" s="167"/>
      <c r="H75" s="167"/>
      <c r="I75" s="167"/>
      <c r="J75" s="167"/>
      <c r="K75" s="167"/>
    </row>
    <row r="76" spans="1:11" ht="12.75">
      <c r="A76" s="167"/>
      <c r="B76" s="167"/>
      <c r="C76" s="167"/>
      <c r="D76" s="167"/>
      <c r="E76" s="167"/>
      <c r="F76" s="167"/>
      <c r="G76" s="167"/>
      <c r="H76" s="167"/>
      <c r="I76" s="167"/>
      <c r="J76" s="167"/>
      <c r="K76" s="167"/>
    </row>
    <row r="77" spans="1:11" ht="12.75">
      <c r="A77" s="167"/>
      <c r="B77" s="167"/>
      <c r="C77" s="167"/>
      <c r="D77" s="167"/>
      <c r="E77" s="167"/>
      <c r="F77" s="167"/>
      <c r="G77" s="167"/>
      <c r="H77" s="167"/>
      <c r="I77" s="167"/>
      <c r="J77" s="167"/>
      <c r="K77" s="167"/>
    </row>
    <row r="78" spans="1:11" ht="12.75">
      <c r="A78" s="167"/>
      <c r="B78" s="167"/>
      <c r="C78" s="167"/>
      <c r="D78" s="167"/>
      <c r="E78" s="167"/>
      <c r="F78" s="167"/>
      <c r="G78" s="167"/>
      <c r="H78" s="167"/>
      <c r="I78" s="167"/>
      <c r="J78" s="167"/>
      <c r="K78" s="167"/>
    </row>
    <row r="79" spans="1:11" ht="12.75">
      <c r="A79" s="167"/>
      <c r="B79" s="167"/>
      <c r="C79" s="167"/>
      <c r="D79" s="167"/>
      <c r="E79" s="167"/>
      <c r="F79" s="167"/>
      <c r="G79" s="167"/>
      <c r="H79" s="167"/>
      <c r="I79" s="167"/>
      <c r="J79" s="167"/>
      <c r="K79" s="167"/>
    </row>
    <row r="80" spans="1:11" ht="12.75">
      <c r="A80" s="167"/>
      <c r="B80" s="167"/>
      <c r="C80" s="167"/>
      <c r="D80" s="167"/>
      <c r="E80" s="167"/>
      <c r="F80" s="167"/>
      <c r="G80" s="167"/>
      <c r="H80" s="167"/>
      <c r="I80" s="167"/>
      <c r="J80" s="167"/>
      <c r="K80" s="167"/>
    </row>
    <row r="81" spans="1:11" ht="12.75">
      <c r="A81" s="167"/>
      <c r="B81" s="167"/>
      <c r="C81" s="167"/>
      <c r="D81" s="167"/>
      <c r="E81" s="167"/>
      <c r="F81" s="167"/>
      <c r="G81" s="167"/>
      <c r="H81" s="167"/>
      <c r="I81" s="167"/>
      <c r="J81" s="167"/>
      <c r="K81" s="167"/>
    </row>
    <row r="82" spans="1:11" ht="12.75">
      <c r="A82" s="167"/>
      <c r="B82" s="167"/>
      <c r="C82" s="167"/>
      <c r="D82" s="167"/>
      <c r="E82" s="167"/>
      <c r="F82" s="167"/>
      <c r="G82" s="167"/>
      <c r="H82" s="167"/>
      <c r="I82" s="167"/>
      <c r="J82" s="167"/>
      <c r="K82" s="167"/>
    </row>
    <row r="83" spans="1:11" ht="12.75">
      <c r="A83" s="167"/>
      <c r="B83" s="167"/>
      <c r="C83" s="167"/>
      <c r="D83" s="167"/>
      <c r="E83" s="167"/>
      <c r="F83" s="167"/>
      <c r="G83" s="167"/>
      <c r="H83" s="167"/>
      <c r="I83" s="167"/>
      <c r="J83" s="167"/>
      <c r="K83" s="167"/>
    </row>
    <row r="84" spans="1:11" ht="12.75">
      <c r="A84" s="167"/>
      <c r="B84" s="167"/>
      <c r="C84" s="167"/>
      <c r="D84" s="167"/>
      <c r="E84" s="167"/>
      <c r="F84" s="167"/>
      <c r="G84" s="167"/>
      <c r="H84" s="167"/>
      <c r="I84" s="167"/>
      <c r="J84" s="167"/>
      <c r="K84" s="167"/>
    </row>
  </sheetData>
  <sheetProtection selectLockedCells="1" selectUnlockedCells="1"/>
  <mergeCells count="35">
    <mergeCell ref="A1:E1"/>
    <mergeCell ref="G1:K1"/>
    <mergeCell ref="A2:A3"/>
    <mergeCell ref="B2:B3"/>
    <mergeCell ref="C2:C3"/>
    <mergeCell ref="D2:D3"/>
    <mergeCell ref="E2:E3"/>
    <mergeCell ref="G2:G3"/>
    <mergeCell ref="H2:H3"/>
    <mergeCell ref="I2:I3"/>
    <mergeCell ref="J2:J3"/>
    <mergeCell ref="K2:K3"/>
    <mergeCell ref="A27:J27"/>
    <mergeCell ref="A40:E40"/>
    <mergeCell ref="G40:K40"/>
    <mergeCell ref="A41:A42"/>
    <mergeCell ref="B41:B42"/>
    <mergeCell ref="C41:C42"/>
    <mergeCell ref="D41:D42"/>
    <mergeCell ref="E41:E42"/>
    <mergeCell ref="G41:G42"/>
    <mergeCell ref="H41:H42"/>
    <mergeCell ref="I41:I42"/>
    <mergeCell ref="J41:J42"/>
    <mergeCell ref="K41:K42"/>
    <mergeCell ref="A51:J51"/>
    <mergeCell ref="A52:J52"/>
    <mergeCell ref="A54:E54"/>
    <mergeCell ref="G54:K54"/>
    <mergeCell ref="A55:A56"/>
    <mergeCell ref="B55:B56"/>
    <mergeCell ref="C55:C56"/>
    <mergeCell ref="D55:D56"/>
    <mergeCell ref="E55:E56"/>
    <mergeCell ref="A63:D63"/>
  </mergeCells>
  <printOptions/>
  <pageMargins left="0.27569444444444446" right="0.27569444444444446" top="0.7902777777777779" bottom="0.3597222222222222" header="0.24027777777777778" footer="0.5118055555555555"/>
  <pageSetup horizontalDpi="300" verticalDpi="300" orientation="portrait" paperSize="9"/>
  <headerFooter alignWithMargins="0">
    <oddHeader>&amp;R&amp;8ООО «ПКФ Энергосистемы»                           
410003, г.Саратов, 1-й Глебучев проезд, д.2А
Тел./факс (8452) 740-850, 275-282, 740-859, 740-851, 715-765
http://www.systemgaz.ru.ru, e-mail: info@systemgaz.ru</oddHeader>
  </headerFooter>
</worksheet>
</file>

<file path=xl/worksheets/sheet8.xml><?xml version="1.0" encoding="utf-8"?>
<worksheet xmlns="http://schemas.openxmlformats.org/spreadsheetml/2006/main" xmlns:r="http://schemas.openxmlformats.org/officeDocument/2006/relationships">
  <dimension ref="A1:M62"/>
  <sheetViews>
    <sheetView zoomScaleSheetLayoutView="100" workbookViewId="0" topLeftCell="A1">
      <selection activeCell="O33" sqref="O33"/>
    </sheetView>
  </sheetViews>
  <sheetFormatPr defaultColWidth="9.140625" defaultRowHeight="12.75"/>
  <cols>
    <col min="1" max="1" width="14.140625" style="1" customWidth="1"/>
    <col min="4" max="4" width="8.421875" style="1" customWidth="1"/>
    <col min="5" max="5" width="8.140625" style="1" customWidth="1"/>
    <col min="6" max="6" width="1.421875" style="1" customWidth="1"/>
    <col min="8" max="8" width="7.8515625" style="1" customWidth="1"/>
    <col min="9" max="9" width="7.28125" style="1" customWidth="1"/>
    <col min="11" max="11" width="8.28125" style="1" customWidth="1"/>
  </cols>
  <sheetData>
    <row r="1" spans="1:13" ht="12.75">
      <c r="A1" s="305" t="s">
        <v>686</v>
      </c>
      <c r="B1" s="305"/>
      <c r="C1" s="305"/>
      <c r="D1" s="305"/>
      <c r="E1" s="305"/>
      <c r="F1" s="10"/>
      <c r="G1" s="305" t="s">
        <v>687</v>
      </c>
      <c r="H1" s="305"/>
      <c r="I1" s="305"/>
      <c r="J1" s="305"/>
      <c r="K1" s="305"/>
      <c r="L1" s="305"/>
      <c r="M1" s="19"/>
    </row>
    <row r="2" spans="1:13" ht="13.5" customHeight="1">
      <c r="A2" s="118"/>
      <c r="B2" s="119" t="s">
        <v>688</v>
      </c>
      <c r="C2" s="119"/>
      <c r="D2" s="119" t="s">
        <v>689</v>
      </c>
      <c r="E2" s="120" t="s">
        <v>690</v>
      </c>
      <c r="F2" s="263"/>
      <c r="G2" s="118"/>
      <c r="H2" s="119" t="s">
        <v>20</v>
      </c>
      <c r="I2" s="119" t="s">
        <v>691</v>
      </c>
      <c r="J2" s="119" t="s">
        <v>692</v>
      </c>
      <c r="K2" s="119"/>
      <c r="L2" s="120" t="s">
        <v>17</v>
      </c>
      <c r="M2" s="19"/>
    </row>
    <row r="3" spans="1:13" ht="25.5" customHeight="1">
      <c r="A3" s="118"/>
      <c r="B3" s="125" t="s">
        <v>693</v>
      </c>
      <c r="C3" s="125" t="s">
        <v>694</v>
      </c>
      <c r="D3" s="119"/>
      <c r="E3" s="120"/>
      <c r="F3" s="263"/>
      <c r="G3" s="118"/>
      <c r="H3" s="119"/>
      <c r="I3" s="119"/>
      <c r="J3" s="320" t="s">
        <v>695</v>
      </c>
      <c r="K3" s="320" t="s">
        <v>696</v>
      </c>
      <c r="L3" s="120"/>
      <c r="M3" s="19"/>
    </row>
    <row r="4" spans="1:13" ht="12.75" customHeight="1">
      <c r="A4" s="124" t="s">
        <v>697</v>
      </c>
      <c r="B4" s="125">
        <v>1.2</v>
      </c>
      <c r="C4" s="125" t="s">
        <v>698</v>
      </c>
      <c r="D4" s="125">
        <v>1.2</v>
      </c>
      <c r="E4" s="126">
        <v>110</v>
      </c>
      <c r="F4" s="263"/>
      <c r="G4" s="124" t="s">
        <v>699</v>
      </c>
      <c r="H4" s="125">
        <v>50</v>
      </c>
      <c r="I4" s="125">
        <v>1.2</v>
      </c>
      <c r="J4" s="125" t="s">
        <v>700</v>
      </c>
      <c r="K4" s="211" t="s">
        <v>701</v>
      </c>
      <c r="L4" s="126">
        <v>11000</v>
      </c>
      <c r="M4" s="19"/>
    </row>
    <row r="5" spans="1:13" ht="12.75" customHeight="1">
      <c r="A5" s="124" t="s">
        <v>378</v>
      </c>
      <c r="B5" s="125">
        <v>1.2</v>
      </c>
      <c r="C5" s="125" t="s">
        <v>379</v>
      </c>
      <c r="D5" s="125">
        <v>6</v>
      </c>
      <c r="E5" s="126">
        <v>3000</v>
      </c>
      <c r="F5" s="263"/>
      <c r="G5" s="124" t="s">
        <v>702</v>
      </c>
      <c r="H5" s="125">
        <v>50</v>
      </c>
      <c r="I5" s="125">
        <v>1.2</v>
      </c>
      <c r="J5" s="211" t="s">
        <v>703</v>
      </c>
      <c r="K5" s="125" t="s">
        <v>704</v>
      </c>
      <c r="L5" s="126">
        <v>11000</v>
      </c>
      <c r="M5" s="19"/>
    </row>
    <row r="6" spans="1:13" ht="12.75" customHeight="1">
      <c r="A6" s="124" t="s">
        <v>382</v>
      </c>
      <c r="B6" s="125">
        <v>0.6</v>
      </c>
      <c r="C6" s="125" t="s">
        <v>383</v>
      </c>
      <c r="D6" s="125">
        <v>15</v>
      </c>
      <c r="E6" s="126">
        <v>4800</v>
      </c>
      <c r="F6" s="263"/>
      <c r="G6" s="124" t="s">
        <v>705</v>
      </c>
      <c r="H6" s="125">
        <v>40</v>
      </c>
      <c r="I6" s="125">
        <v>0.6</v>
      </c>
      <c r="J6" s="125">
        <v>1.5</v>
      </c>
      <c r="K6" s="125">
        <v>60</v>
      </c>
      <c r="L6" s="126">
        <v>7200</v>
      </c>
      <c r="M6" s="19"/>
    </row>
    <row r="7" spans="1:13" ht="12.75" customHeight="1">
      <c r="A7" s="124" t="s">
        <v>387</v>
      </c>
      <c r="B7" s="125">
        <v>0.6</v>
      </c>
      <c r="C7" s="125" t="s">
        <v>383</v>
      </c>
      <c r="D7" s="125">
        <v>80</v>
      </c>
      <c r="E7" s="126">
        <v>5000</v>
      </c>
      <c r="F7" s="263"/>
      <c r="G7" s="124" t="s">
        <v>706</v>
      </c>
      <c r="H7" s="125">
        <v>50</v>
      </c>
      <c r="I7" s="125">
        <v>1.2</v>
      </c>
      <c r="J7" s="125" t="s">
        <v>700</v>
      </c>
      <c r="K7" s="211" t="s">
        <v>707</v>
      </c>
      <c r="L7" s="126">
        <v>5500</v>
      </c>
      <c r="M7" s="19"/>
    </row>
    <row r="8" spans="1:13" ht="12.75" customHeight="1">
      <c r="A8" s="124" t="s">
        <v>708</v>
      </c>
      <c r="B8" s="125">
        <v>0.6</v>
      </c>
      <c r="C8" s="125">
        <v>2</v>
      </c>
      <c r="D8" s="125" t="s">
        <v>709</v>
      </c>
      <c r="E8" s="126">
        <v>3500</v>
      </c>
      <c r="F8" s="263"/>
      <c r="G8" s="124" t="s">
        <v>710</v>
      </c>
      <c r="H8" s="125">
        <v>50</v>
      </c>
      <c r="I8" s="125">
        <v>1.2</v>
      </c>
      <c r="J8" s="125" t="s">
        <v>711</v>
      </c>
      <c r="K8" s="125" t="s">
        <v>712</v>
      </c>
      <c r="L8" s="126">
        <v>5500</v>
      </c>
      <c r="M8" s="19"/>
    </row>
    <row r="9" spans="1:13" ht="12.75" customHeight="1">
      <c r="A9" s="124" t="s">
        <v>375</v>
      </c>
      <c r="B9" s="125">
        <v>0.6</v>
      </c>
      <c r="C9" s="125" t="s">
        <v>713</v>
      </c>
      <c r="D9" s="125">
        <v>70</v>
      </c>
      <c r="E9" s="126">
        <v>6900</v>
      </c>
      <c r="F9" s="263"/>
      <c r="G9" s="124" t="s">
        <v>714</v>
      </c>
      <c r="H9" s="125">
        <v>50</v>
      </c>
      <c r="I9" s="125">
        <v>1.2</v>
      </c>
      <c r="J9" s="211" t="s">
        <v>715</v>
      </c>
      <c r="K9" s="125" t="s">
        <v>716</v>
      </c>
      <c r="L9" s="126">
        <v>5500</v>
      </c>
      <c r="M9" s="19"/>
    </row>
    <row r="10" spans="1:13" ht="12.75" customHeight="1">
      <c r="A10" s="124" t="s">
        <v>717</v>
      </c>
      <c r="B10" s="125">
        <v>1.2</v>
      </c>
      <c r="C10" s="125" t="s">
        <v>718</v>
      </c>
      <c r="D10" s="125">
        <v>970</v>
      </c>
      <c r="E10" s="126">
        <v>12000</v>
      </c>
      <c r="F10" s="263"/>
      <c r="G10" s="124" t="s">
        <v>719</v>
      </c>
      <c r="H10" s="125">
        <v>100</v>
      </c>
      <c r="I10" s="125">
        <v>1.2</v>
      </c>
      <c r="J10" s="211" t="s">
        <v>715</v>
      </c>
      <c r="K10" s="125" t="s">
        <v>716</v>
      </c>
      <c r="L10" s="126">
        <v>10500</v>
      </c>
      <c r="M10" s="19"/>
    </row>
    <row r="11" spans="1:13" ht="12.75" customHeight="1">
      <c r="A11" s="124" t="s">
        <v>720</v>
      </c>
      <c r="B11" s="125">
        <v>1.2</v>
      </c>
      <c r="C11" s="125" t="s">
        <v>704</v>
      </c>
      <c r="D11" s="125">
        <v>970</v>
      </c>
      <c r="E11" s="126">
        <v>11500</v>
      </c>
      <c r="F11" s="263"/>
      <c r="G11" s="124" t="s">
        <v>721</v>
      </c>
      <c r="H11" s="125">
        <v>100</v>
      </c>
      <c r="I11" s="125">
        <v>1.2</v>
      </c>
      <c r="J11" s="125" t="s">
        <v>711</v>
      </c>
      <c r="K11" s="125" t="s">
        <v>712</v>
      </c>
      <c r="L11" s="126">
        <v>10500</v>
      </c>
      <c r="M11" s="321"/>
    </row>
    <row r="12" spans="1:12" ht="12.75" customHeight="1">
      <c r="A12" s="124" t="s">
        <v>722</v>
      </c>
      <c r="B12" s="125">
        <v>1.2</v>
      </c>
      <c r="C12" s="125" t="s">
        <v>723</v>
      </c>
      <c r="D12" s="125" t="s">
        <v>724</v>
      </c>
      <c r="E12" s="126">
        <v>5600</v>
      </c>
      <c r="F12" s="263"/>
      <c r="G12" s="124" t="s">
        <v>725</v>
      </c>
      <c r="H12" s="125">
        <v>100</v>
      </c>
      <c r="I12" s="125">
        <v>1.2</v>
      </c>
      <c r="J12" s="125" t="s">
        <v>700</v>
      </c>
      <c r="K12" s="211" t="s">
        <v>707</v>
      </c>
      <c r="L12" s="126">
        <v>10500</v>
      </c>
    </row>
    <row r="13" spans="1:12" ht="12.75" customHeight="1">
      <c r="A13" s="124" t="s">
        <v>726</v>
      </c>
      <c r="B13" s="125">
        <v>0.6</v>
      </c>
      <c r="C13" s="125" t="s">
        <v>727</v>
      </c>
      <c r="D13" s="125" t="s">
        <v>728</v>
      </c>
      <c r="E13" s="126">
        <v>10000</v>
      </c>
      <c r="F13" s="263"/>
      <c r="G13" s="124" t="s">
        <v>729</v>
      </c>
      <c r="H13" s="125">
        <v>100</v>
      </c>
      <c r="I13" s="125">
        <v>1.2</v>
      </c>
      <c r="J13" s="125" t="s">
        <v>700</v>
      </c>
      <c r="K13" s="211" t="s">
        <v>701</v>
      </c>
      <c r="L13" s="126">
        <v>13200</v>
      </c>
    </row>
    <row r="14" spans="1:12" ht="12.75" customHeight="1">
      <c r="A14" s="124" t="s">
        <v>730</v>
      </c>
      <c r="B14" s="125" t="s">
        <v>731</v>
      </c>
      <c r="C14" s="210" t="s">
        <v>732</v>
      </c>
      <c r="D14" s="125" t="s">
        <v>733</v>
      </c>
      <c r="E14" s="126">
        <v>8870</v>
      </c>
      <c r="F14" s="263"/>
      <c r="G14" s="124" t="s">
        <v>734</v>
      </c>
      <c r="H14" s="125">
        <v>100</v>
      </c>
      <c r="I14" s="125">
        <v>1.2</v>
      </c>
      <c r="J14" s="211" t="s">
        <v>703</v>
      </c>
      <c r="K14" s="125" t="s">
        <v>704</v>
      </c>
      <c r="L14" s="126">
        <v>13200</v>
      </c>
    </row>
    <row r="15" spans="1:12" ht="12.75" customHeight="1">
      <c r="A15" s="124" t="s">
        <v>735</v>
      </c>
      <c r="B15" s="125">
        <v>1.2</v>
      </c>
      <c r="C15" s="125" t="s">
        <v>736</v>
      </c>
      <c r="D15" s="125">
        <v>100</v>
      </c>
      <c r="E15" s="126">
        <v>4500</v>
      </c>
      <c r="F15" s="263"/>
      <c r="G15" s="124" t="s">
        <v>737</v>
      </c>
      <c r="H15" s="125">
        <v>200</v>
      </c>
      <c r="I15" s="125">
        <v>1.2</v>
      </c>
      <c r="J15" s="211" t="s">
        <v>700</v>
      </c>
      <c r="K15" s="125" t="s">
        <v>701</v>
      </c>
      <c r="L15" s="126">
        <v>31800</v>
      </c>
    </row>
    <row r="16" spans="1:12" ht="12.75" customHeight="1">
      <c r="A16" s="124" t="s">
        <v>738</v>
      </c>
      <c r="B16" s="125">
        <v>1.2</v>
      </c>
      <c r="C16" s="125" t="s">
        <v>739</v>
      </c>
      <c r="D16" s="125">
        <v>360</v>
      </c>
      <c r="E16" s="126">
        <v>8000</v>
      </c>
      <c r="F16" s="263"/>
      <c r="G16" s="168" t="s">
        <v>740</v>
      </c>
      <c r="H16" s="190">
        <v>200</v>
      </c>
      <c r="I16" s="190">
        <v>1.2</v>
      </c>
      <c r="J16" s="322" t="s">
        <v>703</v>
      </c>
      <c r="K16" s="190" t="s">
        <v>704</v>
      </c>
      <c r="L16" s="154">
        <v>31800</v>
      </c>
    </row>
    <row r="17" spans="1:12" ht="12.75" customHeight="1">
      <c r="A17" s="124" t="s">
        <v>741</v>
      </c>
      <c r="B17" s="125">
        <v>1.2</v>
      </c>
      <c r="C17" s="211" t="s">
        <v>742</v>
      </c>
      <c r="D17" s="125">
        <v>6500</v>
      </c>
      <c r="E17" s="126">
        <v>13200</v>
      </c>
      <c r="F17" s="263"/>
      <c r="G17" s="54" t="s">
        <v>743</v>
      </c>
      <c r="H17" s="54"/>
      <c r="I17" s="54"/>
      <c r="J17" s="54"/>
      <c r="K17" s="54"/>
      <c r="L17" s="54"/>
    </row>
    <row r="18" spans="1:12" ht="12.75" customHeight="1">
      <c r="A18" s="124" t="s">
        <v>744</v>
      </c>
      <c r="B18" s="125">
        <v>1.2</v>
      </c>
      <c r="C18" s="211" t="s">
        <v>704</v>
      </c>
      <c r="D18" s="125">
        <v>6500</v>
      </c>
      <c r="E18" s="126">
        <v>12650</v>
      </c>
      <c r="F18" s="263"/>
      <c r="G18" s="323"/>
      <c r="H18" s="323"/>
      <c r="I18" s="324" t="s">
        <v>745</v>
      </c>
      <c r="J18" s="324"/>
      <c r="K18" s="325" t="s">
        <v>17</v>
      </c>
      <c r="L18" s="325"/>
    </row>
    <row r="19" spans="1:12" ht="12.75" customHeight="1">
      <c r="A19" s="124" t="s">
        <v>746</v>
      </c>
      <c r="B19" s="125">
        <v>1.2</v>
      </c>
      <c r="C19" s="211" t="s">
        <v>742</v>
      </c>
      <c r="D19" s="125">
        <v>24884</v>
      </c>
      <c r="E19" s="126">
        <v>15100</v>
      </c>
      <c r="F19" s="263"/>
      <c r="G19" s="323"/>
      <c r="H19" s="323"/>
      <c r="I19" s="324"/>
      <c r="J19" s="324"/>
      <c r="K19" s="325"/>
      <c r="L19" s="325"/>
    </row>
    <row r="20" spans="1:12" ht="12.75" customHeight="1">
      <c r="A20" s="124" t="s">
        <v>747</v>
      </c>
      <c r="B20" s="125">
        <v>1.2</v>
      </c>
      <c r="C20" s="125" t="s">
        <v>704</v>
      </c>
      <c r="D20" s="125">
        <v>24884</v>
      </c>
      <c r="E20" s="126">
        <v>14000</v>
      </c>
      <c r="F20" s="263"/>
      <c r="G20" s="326" t="s">
        <v>748</v>
      </c>
      <c r="H20" s="326"/>
      <c r="I20" s="170" t="s">
        <v>749</v>
      </c>
      <c r="J20" s="170"/>
      <c r="K20" s="327">
        <v>930</v>
      </c>
      <c r="L20" s="327"/>
    </row>
    <row r="21" spans="1:12" ht="12.75" customHeight="1">
      <c r="A21" s="124" t="s">
        <v>750</v>
      </c>
      <c r="B21" s="125">
        <v>0.6</v>
      </c>
      <c r="C21" s="125" t="s">
        <v>751</v>
      </c>
      <c r="D21" s="125">
        <v>300</v>
      </c>
      <c r="E21" s="126">
        <v>5300</v>
      </c>
      <c r="F21" s="263"/>
      <c r="G21" s="326" t="s">
        <v>752</v>
      </c>
      <c r="H21" s="326"/>
      <c r="I21" s="170" t="s">
        <v>753</v>
      </c>
      <c r="J21" s="170"/>
      <c r="K21" s="327">
        <v>1904</v>
      </c>
      <c r="L21" s="327"/>
    </row>
    <row r="22" spans="1:12" ht="12.75" customHeight="1">
      <c r="A22" s="124" t="s">
        <v>754</v>
      </c>
      <c r="B22" s="125">
        <v>0.6</v>
      </c>
      <c r="C22" s="125" t="s">
        <v>751</v>
      </c>
      <c r="D22" s="125">
        <v>600</v>
      </c>
      <c r="E22" s="126">
        <v>5300</v>
      </c>
      <c r="F22" s="263"/>
      <c r="G22" s="326" t="s">
        <v>752</v>
      </c>
      <c r="H22" s="326"/>
      <c r="I22" s="170" t="s">
        <v>755</v>
      </c>
      <c r="J22" s="170"/>
      <c r="K22" s="327">
        <v>1904</v>
      </c>
      <c r="L22" s="327"/>
    </row>
    <row r="23" spans="1:12" ht="12.75" customHeight="1">
      <c r="A23" s="124" t="s">
        <v>420</v>
      </c>
      <c r="B23" s="125">
        <v>0.6</v>
      </c>
      <c r="C23" s="125" t="s">
        <v>751</v>
      </c>
      <c r="D23" s="125">
        <v>900</v>
      </c>
      <c r="E23" s="126">
        <v>5300</v>
      </c>
      <c r="F23" s="263"/>
      <c r="G23" s="326" t="s">
        <v>756</v>
      </c>
      <c r="H23" s="326"/>
      <c r="I23" s="170" t="s">
        <v>755</v>
      </c>
      <c r="J23" s="170"/>
      <c r="K23" s="327">
        <v>1700</v>
      </c>
      <c r="L23" s="327"/>
    </row>
    <row r="24" spans="1:12" ht="12.75" customHeight="1">
      <c r="A24" s="124" t="s">
        <v>422</v>
      </c>
      <c r="B24" s="125">
        <v>1.2</v>
      </c>
      <c r="C24" s="125" t="s">
        <v>751</v>
      </c>
      <c r="D24" s="125">
        <v>1000</v>
      </c>
      <c r="E24" s="126">
        <v>5300</v>
      </c>
      <c r="F24" s="263"/>
      <c r="G24" s="326" t="s">
        <v>757</v>
      </c>
      <c r="H24" s="326"/>
      <c r="I24" s="170" t="s">
        <v>758</v>
      </c>
      <c r="J24" s="170"/>
      <c r="K24" s="327">
        <v>1700</v>
      </c>
      <c r="L24" s="327"/>
    </row>
    <row r="25" spans="1:12" ht="12.75" customHeight="1">
      <c r="A25" s="124" t="s">
        <v>759</v>
      </c>
      <c r="B25" s="125">
        <v>1.2</v>
      </c>
      <c r="C25" s="125" t="s">
        <v>760</v>
      </c>
      <c r="D25" s="125">
        <v>1000</v>
      </c>
      <c r="E25" s="126">
        <v>9100</v>
      </c>
      <c r="F25" s="263"/>
      <c r="G25" s="326" t="s">
        <v>761</v>
      </c>
      <c r="H25" s="326"/>
      <c r="I25" s="170" t="s">
        <v>762</v>
      </c>
      <c r="J25" s="170"/>
      <c r="K25" s="327">
        <v>1700</v>
      </c>
      <c r="L25" s="327"/>
    </row>
    <row r="26" spans="1:12" ht="12.75" customHeight="1">
      <c r="A26" s="124" t="s">
        <v>429</v>
      </c>
      <c r="B26" s="125">
        <v>1.2</v>
      </c>
      <c r="C26" s="125" t="s">
        <v>430</v>
      </c>
      <c r="D26" s="125">
        <v>1200</v>
      </c>
      <c r="E26" s="126">
        <v>9600</v>
      </c>
      <c r="F26" s="263"/>
      <c r="G26" s="326" t="s">
        <v>763</v>
      </c>
      <c r="H26" s="326"/>
      <c r="I26" s="170" t="s">
        <v>764</v>
      </c>
      <c r="J26" s="170"/>
      <c r="K26" s="327">
        <v>1700</v>
      </c>
      <c r="L26" s="327"/>
    </row>
    <row r="27" spans="1:12" ht="12.75" customHeight="1">
      <c r="A27" s="124" t="s">
        <v>765</v>
      </c>
      <c r="B27" s="125">
        <v>1.2</v>
      </c>
      <c r="C27" s="125" t="s">
        <v>766</v>
      </c>
      <c r="D27" s="125" t="s">
        <v>767</v>
      </c>
      <c r="E27" s="126">
        <v>8870</v>
      </c>
      <c r="F27" s="263"/>
      <c r="G27" s="326" t="s">
        <v>768</v>
      </c>
      <c r="H27" s="326"/>
      <c r="I27" s="170" t="s">
        <v>769</v>
      </c>
      <c r="J27" s="170"/>
      <c r="K27" s="327">
        <v>1700</v>
      </c>
      <c r="L27" s="327"/>
    </row>
    <row r="28" spans="1:12" ht="12.75" customHeight="1">
      <c r="A28" s="124" t="s">
        <v>444</v>
      </c>
      <c r="B28" s="125">
        <v>1.2</v>
      </c>
      <c r="C28" s="125" t="s">
        <v>770</v>
      </c>
      <c r="D28" s="125">
        <v>7100</v>
      </c>
      <c r="E28" s="126">
        <v>14500</v>
      </c>
      <c r="F28" s="263"/>
      <c r="G28" s="328" t="s">
        <v>771</v>
      </c>
      <c r="H28" s="328"/>
      <c r="I28" s="174" t="s">
        <v>772</v>
      </c>
      <c r="J28" s="174"/>
      <c r="K28" s="329">
        <v>1700</v>
      </c>
      <c r="L28" s="329"/>
    </row>
    <row r="29" spans="1:12" ht="12.75" customHeight="1">
      <c r="A29" s="124" t="s">
        <v>447</v>
      </c>
      <c r="B29" s="125">
        <v>1.2</v>
      </c>
      <c r="C29" s="125" t="s">
        <v>448</v>
      </c>
      <c r="D29" s="125">
        <v>7100</v>
      </c>
      <c r="E29" s="126">
        <v>14000</v>
      </c>
      <c r="F29" s="263"/>
      <c r="G29" s="330"/>
      <c r="H29" s="330"/>
      <c r="I29" s="330"/>
      <c r="J29" s="330"/>
      <c r="K29" s="330"/>
      <c r="L29" s="330"/>
    </row>
    <row r="30" spans="1:12" ht="12.75" customHeight="1">
      <c r="A30" s="124" t="s">
        <v>450</v>
      </c>
      <c r="B30" s="125">
        <v>1.2</v>
      </c>
      <c r="C30" s="125" t="s">
        <v>770</v>
      </c>
      <c r="D30" s="125">
        <v>14600</v>
      </c>
      <c r="E30" s="126">
        <v>20000</v>
      </c>
      <c r="F30" s="263"/>
      <c r="G30" s="331" t="s">
        <v>773</v>
      </c>
      <c r="H30" s="331"/>
      <c r="I30" s="331"/>
      <c r="J30" s="331"/>
      <c r="K30" s="331"/>
      <c r="L30" s="331"/>
    </row>
    <row r="31" spans="1:12" ht="12.75" customHeight="1">
      <c r="A31" s="124" t="s">
        <v>452</v>
      </c>
      <c r="B31" s="125">
        <v>1.2</v>
      </c>
      <c r="C31" s="125" t="s">
        <v>448</v>
      </c>
      <c r="D31" s="125">
        <v>14600</v>
      </c>
      <c r="E31" s="126">
        <v>19000</v>
      </c>
      <c r="F31" s="263"/>
      <c r="G31" s="118"/>
      <c r="H31" s="118"/>
      <c r="I31" s="119" t="s">
        <v>774</v>
      </c>
      <c r="J31" s="119" t="s">
        <v>775</v>
      </c>
      <c r="K31" s="120" t="s">
        <v>17</v>
      </c>
      <c r="L31" s="120"/>
    </row>
    <row r="32" spans="1:12" ht="12.75" customHeight="1">
      <c r="A32" s="124" t="s">
        <v>456</v>
      </c>
      <c r="B32" s="125">
        <v>1.2</v>
      </c>
      <c r="C32" s="125" t="s">
        <v>770</v>
      </c>
      <c r="D32" s="125">
        <v>32000</v>
      </c>
      <c r="E32" s="126">
        <v>63000</v>
      </c>
      <c r="F32" s="263"/>
      <c r="G32" s="138" t="s">
        <v>776</v>
      </c>
      <c r="H32" s="138"/>
      <c r="I32" s="125">
        <v>1.2</v>
      </c>
      <c r="J32" s="125">
        <v>300</v>
      </c>
      <c r="K32" s="126">
        <v>2240</v>
      </c>
      <c r="L32" s="126"/>
    </row>
    <row r="33" spans="1:12" ht="12.75" customHeight="1">
      <c r="A33" s="124" t="s">
        <v>459</v>
      </c>
      <c r="B33" s="125">
        <v>1.2</v>
      </c>
      <c r="C33" s="125" t="s">
        <v>448</v>
      </c>
      <c r="D33" s="125">
        <v>32000</v>
      </c>
      <c r="E33" s="126">
        <v>61800</v>
      </c>
      <c r="F33" s="263"/>
      <c r="G33" s="138" t="s">
        <v>777</v>
      </c>
      <c r="H33" s="138"/>
      <c r="I33" s="125">
        <v>1.2</v>
      </c>
      <c r="J33" s="125">
        <v>2000</v>
      </c>
      <c r="K33" s="126">
        <v>2800</v>
      </c>
      <c r="L33" s="126"/>
    </row>
    <row r="34" spans="1:12" ht="12.75" customHeight="1">
      <c r="A34" s="124" t="s">
        <v>778</v>
      </c>
      <c r="B34" s="125">
        <v>1.2</v>
      </c>
      <c r="C34" s="125" t="s">
        <v>779</v>
      </c>
      <c r="D34" s="125">
        <v>6500</v>
      </c>
      <c r="E34" s="126">
        <v>9000</v>
      </c>
      <c r="F34" s="263"/>
      <c r="G34" s="138" t="s">
        <v>780</v>
      </c>
      <c r="H34" s="138"/>
      <c r="I34" s="125">
        <v>1.6</v>
      </c>
      <c r="J34" s="125">
        <v>8000</v>
      </c>
      <c r="K34" s="126">
        <v>2240</v>
      </c>
      <c r="L34" s="126"/>
    </row>
    <row r="35" spans="1:12" ht="12.75" customHeight="1">
      <c r="A35" s="124" t="s">
        <v>781</v>
      </c>
      <c r="B35" s="125">
        <v>1.2</v>
      </c>
      <c r="C35" s="125" t="s">
        <v>779</v>
      </c>
      <c r="D35" s="125">
        <v>24500</v>
      </c>
      <c r="E35" s="126">
        <v>15100</v>
      </c>
      <c r="F35" s="263"/>
      <c r="G35" s="138" t="s">
        <v>782</v>
      </c>
      <c r="H35" s="138"/>
      <c r="I35" s="125">
        <v>1.6</v>
      </c>
      <c r="J35" s="125">
        <v>8000</v>
      </c>
      <c r="K35" s="126">
        <v>6720</v>
      </c>
      <c r="L35" s="126"/>
    </row>
    <row r="36" spans="1:12" ht="12.75" customHeight="1">
      <c r="A36" s="124" t="s">
        <v>783</v>
      </c>
      <c r="B36" s="125">
        <v>1.2</v>
      </c>
      <c r="C36" s="125" t="s">
        <v>779</v>
      </c>
      <c r="D36" s="125">
        <v>70000</v>
      </c>
      <c r="E36" s="126">
        <v>54000</v>
      </c>
      <c r="F36" s="263"/>
      <c r="G36" s="138" t="s">
        <v>784</v>
      </c>
      <c r="H36" s="138"/>
      <c r="I36" s="125">
        <v>1.6</v>
      </c>
      <c r="J36" s="125">
        <v>25000</v>
      </c>
      <c r="K36" s="126">
        <v>11200</v>
      </c>
      <c r="L36" s="126"/>
    </row>
    <row r="37" spans="1:12" ht="12.75" customHeight="1">
      <c r="A37" s="124" t="s">
        <v>785</v>
      </c>
      <c r="B37" s="125">
        <v>1.2</v>
      </c>
      <c r="C37" s="125" t="s">
        <v>442</v>
      </c>
      <c r="D37" s="125">
        <v>7540</v>
      </c>
      <c r="E37" s="126">
        <v>30000</v>
      </c>
      <c r="F37" s="263"/>
      <c r="G37" s="138" t="s">
        <v>786</v>
      </c>
      <c r="H37" s="138"/>
      <c r="I37" s="125">
        <v>1.2</v>
      </c>
      <c r="J37" s="125">
        <v>25000</v>
      </c>
      <c r="K37" s="126">
        <v>8736</v>
      </c>
      <c r="L37" s="126"/>
    </row>
    <row r="38" spans="1:12" ht="12.75" customHeight="1">
      <c r="A38" s="124" t="s">
        <v>787</v>
      </c>
      <c r="B38" s="125">
        <v>1.2</v>
      </c>
      <c r="C38" s="125" t="s">
        <v>442</v>
      </c>
      <c r="D38" s="125">
        <v>30100</v>
      </c>
      <c r="E38" s="126">
        <v>61000</v>
      </c>
      <c r="F38" s="263"/>
      <c r="G38" s="138" t="s">
        <v>788</v>
      </c>
      <c r="H38" s="138"/>
      <c r="I38" s="125">
        <v>1.2</v>
      </c>
      <c r="J38" s="125">
        <v>25000</v>
      </c>
      <c r="K38" s="126">
        <v>10192</v>
      </c>
      <c r="L38" s="126"/>
    </row>
    <row r="39" spans="1:12" ht="12.75" customHeight="1">
      <c r="A39" s="124" t="s">
        <v>789</v>
      </c>
      <c r="B39" s="125">
        <v>1.2</v>
      </c>
      <c r="C39" s="125" t="s">
        <v>442</v>
      </c>
      <c r="D39" s="125">
        <v>100000</v>
      </c>
      <c r="E39" s="126">
        <v>81000</v>
      </c>
      <c r="F39" s="263"/>
      <c r="G39" s="138" t="s">
        <v>790</v>
      </c>
      <c r="H39" s="138"/>
      <c r="I39" s="125">
        <v>1.2</v>
      </c>
      <c r="J39" s="125">
        <v>25000</v>
      </c>
      <c r="K39" s="126">
        <v>13440</v>
      </c>
      <c r="L39" s="126"/>
    </row>
    <row r="40" spans="1:12" ht="12.75" customHeight="1">
      <c r="A40" s="124" t="s">
        <v>791</v>
      </c>
      <c r="B40" s="125">
        <v>1.6</v>
      </c>
      <c r="C40" s="190" t="s">
        <v>792</v>
      </c>
      <c r="D40" s="190"/>
      <c r="E40" s="126">
        <v>81200</v>
      </c>
      <c r="F40" s="263"/>
      <c r="G40" s="138" t="s">
        <v>793</v>
      </c>
      <c r="H40" s="138"/>
      <c r="I40" s="125">
        <v>1.2</v>
      </c>
      <c r="J40" s="125">
        <v>25000</v>
      </c>
      <c r="K40" s="126">
        <v>31136</v>
      </c>
      <c r="L40" s="126"/>
    </row>
    <row r="41" spans="1:12" ht="12.75" customHeight="1">
      <c r="A41" s="124" t="s">
        <v>794</v>
      </c>
      <c r="B41" s="125">
        <v>1.6</v>
      </c>
      <c r="C41" s="190"/>
      <c r="D41" s="190"/>
      <c r="E41" s="126">
        <v>115300</v>
      </c>
      <c r="F41" s="263"/>
      <c r="G41" s="138" t="s">
        <v>795</v>
      </c>
      <c r="H41" s="138"/>
      <c r="I41" s="125">
        <v>1.2</v>
      </c>
      <c r="J41" s="125">
        <v>25000</v>
      </c>
      <c r="K41" s="126">
        <v>8736</v>
      </c>
      <c r="L41" s="126"/>
    </row>
    <row r="42" spans="1:12" ht="12.75" customHeight="1">
      <c r="A42" s="168" t="s">
        <v>796</v>
      </c>
      <c r="B42" s="190">
        <v>1.6</v>
      </c>
      <c r="C42" s="190"/>
      <c r="D42" s="190"/>
      <c r="E42" s="154">
        <v>147900</v>
      </c>
      <c r="F42" s="263"/>
      <c r="G42" s="138" t="s">
        <v>797</v>
      </c>
      <c r="H42" s="138"/>
      <c r="I42" s="125">
        <v>1.2</v>
      </c>
      <c r="J42" s="125">
        <v>20000</v>
      </c>
      <c r="K42" s="126">
        <v>10192</v>
      </c>
      <c r="L42" s="126"/>
    </row>
    <row r="43" spans="1:12" ht="12.75" customHeight="1">
      <c r="A43" s="263"/>
      <c r="B43" s="263"/>
      <c r="C43" s="263"/>
      <c r="D43" s="263"/>
      <c r="E43" s="263"/>
      <c r="F43" s="263"/>
      <c r="G43" s="138" t="s">
        <v>798</v>
      </c>
      <c r="H43" s="138"/>
      <c r="I43" s="125">
        <v>1.2</v>
      </c>
      <c r="J43" s="125">
        <v>35000</v>
      </c>
      <c r="K43" s="126">
        <v>13440</v>
      </c>
      <c r="L43" s="126"/>
    </row>
    <row r="44" spans="1:12" ht="12.75" customHeight="1">
      <c r="A44" s="332" t="s">
        <v>799</v>
      </c>
      <c r="B44" s="332"/>
      <c r="C44" s="332"/>
      <c r="D44" s="332"/>
      <c r="E44" s="332"/>
      <c r="F44" s="263"/>
      <c r="G44" s="138" t="s">
        <v>800</v>
      </c>
      <c r="H44" s="138"/>
      <c r="I44" s="125">
        <v>1.2</v>
      </c>
      <c r="J44" s="125">
        <v>45000</v>
      </c>
      <c r="K44" s="126">
        <v>31136</v>
      </c>
      <c r="L44" s="126"/>
    </row>
    <row r="45" spans="1:12" ht="12.75" customHeight="1">
      <c r="A45" s="118" t="s">
        <v>801</v>
      </c>
      <c r="B45" s="118"/>
      <c r="C45" s="118"/>
      <c r="D45" s="120" t="s">
        <v>330</v>
      </c>
      <c r="E45" s="120"/>
      <c r="F45" s="263"/>
      <c r="G45" s="138" t="s">
        <v>802</v>
      </c>
      <c r="H45" s="138"/>
      <c r="I45" s="125">
        <v>1.2</v>
      </c>
      <c r="J45" s="125">
        <v>20000</v>
      </c>
      <c r="K45" s="126">
        <v>15000</v>
      </c>
      <c r="L45" s="126"/>
    </row>
    <row r="46" spans="1:12" ht="12.75" customHeight="1">
      <c r="A46" s="333" t="s">
        <v>803</v>
      </c>
      <c r="B46" s="333"/>
      <c r="C46" s="333"/>
      <c r="D46" s="152">
        <v>100</v>
      </c>
      <c r="E46" s="152"/>
      <c r="F46" s="263"/>
      <c r="G46" s="138" t="s">
        <v>804</v>
      </c>
      <c r="H46" s="138"/>
      <c r="I46" s="125">
        <v>1.2</v>
      </c>
      <c r="J46" s="125">
        <v>40000</v>
      </c>
      <c r="K46" s="126">
        <v>17500</v>
      </c>
      <c r="L46" s="126"/>
    </row>
    <row r="47" spans="1:12" ht="12.75" customHeight="1">
      <c r="A47" s="333" t="s">
        <v>805</v>
      </c>
      <c r="B47" s="333"/>
      <c r="C47" s="333"/>
      <c r="D47" s="152">
        <v>150</v>
      </c>
      <c r="E47" s="152"/>
      <c r="F47" s="263"/>
      <c r="G47" s="138" t="s">
        <v>806</v>
      </c>
      <c r="H47" s="138"/>
      <c r="I47" s="125">
        <v>1.2</v>
      </c>
      <c r="J47" s="125">
        <v>9000</v>
      </c>
      <c r="K47" s="126">
        <v>14868</v>
      </c>
      <c r="L47" s="126"/>
    </row>
    <row r="48" spans="1:12" ht="12.75" customHeight="1">
      <c r="A48" s="333" t="s">
        <v>807</v>
      </c>
      <c r="B48" s="333"/>
      <c r="C48" s="333"/>
      <c r="D48" s="152">
        <v>220</v>
      </c>
      <c r="E48" s="152"/>
      <c r="F48" s="263"/>
      <c r="G48" s="138" t="s">
        <v>808</v>
      </c>
      <c r="H48" s="138"/>
      <c r="I48" s="125">
        <v>1.2</v>
      </c>
      <c r="J48" s="125">
        <v>13000</v>
      </c>
      <c r="K48" s="126">
        <v>15989</v>
      </c>
      <c r="L48" s="126"/>
    </row>
    <row r="49" spans="1:12" ht="12.75" customHeight="1">
      <c r="A49" s="333" t="s">
        <v>809</v>
      </c>
      <c r="B49" s="333"/>
      <c r="C49" s="333"/>
      <c r="D49" s="152">
        <v>367</v>
      </c>
      <c r="E49" s="152"/>
      <c r="F49" s="263"/>
      <c r="G49" s="138" t="s">
        <v>810</v>
      </c>
      <c r="H49" s="138"/>
      <c r="I49" s="125">
        <v>1.2</v>
      </c>
      <c r="J49" s="125">
        <v>19000</v>
      </c>
      <c r="K49" s="126">
        <v>24469</v>
      </c>
      <c r="L49" s="126"/>
    </row>
    <row r="50" spans="1:12" ht="12.75" customHeight="1">
      <c r="A50" s="333" t="s">
        <v>811</v>
      </c>
      <c r="B50" s="333"/>
      <c r="C50" s="333"/>
      <c r="D50" s="152">
        <v>425</v>
      </c>
      <c r="E50" s="152"/>
      <c r="F50" s="263"/>
      <c r="G50" s="141" t="s">
        <v>812</v>
      </c>
      <c r="H50" s="141"/>
      <c r="I50" s="190">
        <v>1.2</v>
      </c>
      <c r="J50" s="190">
        <v>45000</v>
      </c>
      <c r="K50" s="154">
        <v>62304</v>
      </c>
      <c r="L50" s="154"/>
    </row>
    <row r="51" spans="1:12" ht="12.75" customHeight="1">
      <c r="A51" s="333" t="s">
        <v>813</v>
      </c>
      <c r="B51" s="333"/>
      <c r="C51" s="333"/>
      <c r="D51" s="152">
        <v>1140</v>
      </c>
      <c r="E51" s="152"/>
      <c r="F51" s="263"/>
      <c r="G51" s="334" t="s">
        <v>814</v>
      </c>
      <c r="H51" s="334"/>
      <c r="I51" s="334"/>
      <c r="J51" s="334"/>
      <c r="K51" s="334"/>
      <c r="L51" s="334"/>
    </row>
    <row r="52" spans="1:12" ht="12.75" customHeight="1">
      <c r="A52" s="333" t="s">
        <v>172</v>
      </c>
      <c r="B52" s="333"/>
      <c r="C52" s="333"/>
      <c r="D52" s="152" t="s">
        <v>330</v>
      </c>
      <c r="E52" s="152"/>
      <c r="F52" s="263"/>
      <c r="G52" s="335" t="s">
        <v>815</v>
      </c>
      <c r="H52" s="335"/>
      <c r="I52" s="335"/>
      <c r="J52" s="335"/>
      <c r="K52" s="335"/>
      <c r="L52" s="147">
        <v>5500</v>
      </c>
    </row>
    <row r="53" spans="1:12" ht="12.75" customHeight="1">
      <c r="A53" s="333" t="s">
        <v>816</v>
      </c>
      <c r="B53" s="333"/>
      <c r="C53" s="333"/>
      <c r="D53" s="152">
        <v>1960</v>
      </c>
      <c r="E53" s="152"/>
      <c r="F53" s="263"/>
      <c r="G53" s="138" t="s">
        <v>817</v>
      </c>
      <c r="H53" s="138"/>
      <c r="I53" s="138"/>
      <c r="J53" s="138"/>
      <c r="K53" s="138"/>
      <c r="L53" s="126">
        <v>6630</v>
      </c>
    </row>
    <row r="54" spans="1:12" ht="12.75" customHeight="1">
      <c r="A54" s="333" t="s">
        <v>818</v>
      </c>
      <c r="B54" s="333"/>
      <c r="C54" s="333"/>
      <c r="D54" s="152">
        <v>6985</v>
      </c>
      <c r="E54" s="152"/>
      <c r="F54" s="263"/>
      <c r="G54" s="138" t="s">
        <v>819</v>
      </c>
      <c r="H54" s="138"/>
      <c r="I54" s="138"/>
      <c r="J54" s="138"/>
      <c r="K54" s="138"/>
      <c r="L54" s="126">
        <v>9800</v>
      </c>
    </row>
    <row r="55" spans="1:12" ht="12.75" customHeight="1">
      <c r="A55" s="333" t="s">
        <v>820</v>
      </c>
      <c r="B55" s="333"/>
      <c r="C55" s="333"/>
      <c r="D55" s="152">
        <v>8530</v>
      </c>
      <c r="E55" s="152"/>
      <c r="F55" s="263"/>
      <c r="G55" s="138" t="s">
        <v>821</v>
      </c>
      <c r="H55" s="138"/>
      <c r="I55" s="138"/>
      <c r="J55" s="138"/>
      <c r="K55" s="138"/>
      <c r="L55" s="126">
        <v>9500</v>
      </c>
    </row>
    <row r="56" spans="1:12" ht="12.75" customHeight="1">
      <c r="A56" s="333" t="s">
        <v>822</v>
      </c>
      <c r="B56" s="333"/>
      <c r="C56" s="333"/>
      <c r="D56" s="152">
        <v>11100</v>
      </c>
      <c r="E56" s="152"/>
      <c r="F56" s="263"/>
      <c r="G56" s="138" t="s">
        <v>823</v>
      </c>
      <c r="H56" s="138"/>
      <c r="I56" s="138"/>
      <c r="J56" s="138"/>
      <c r="K56" s="138"/>
      <c r="L56" s="126">
        <v>7500</v>
      </c>
    </row>
    <row r="57" spans="1:12" ht="12.75" customHeight="1">
      <c r="A57" s="333" t="s">
        <v>824</v>
      </c>
      <c r="B57" s="333"/>
      <c r="C57" s="333"/>
      <c r="D57" s="152">
        <v>1546</v>
      </c>
      <c r="E57" s="152"/>
      <c r="F57" s="263"/>
      <c r="G57" s="138" t="s">
        <v>825</v>
      </c>
      <c r="H57" s="138"/>
      <c r="I57" s="138"/>
      <c r="J57" s="138"/>
      <c r="K57" s="138"/>
      <c r="L57" s="126">
        <v>36000</v>
      </c>
    </row>
    <row r="58" spans="1:12" ht="12.75" customHeight="1">
      <c r="A58" s="336" t="s">
        <v>826</v>
      </c>
      <c r="B58" s="336"/>
      <c r="C58" s="336"/>
      <c r="D58" s="156">
        <v>23000</v>
      </c>
      <c r="E58" s="156"/>
      <c r="F58" s="263"/>
      <c r="G58" s="141" t="s">
        <v>827</v>
      </c>
      <c r="H58" s="141"/>
      <c r="I58" s="141"/>
      <c r="J58" s="141"/>
      <c r="K58" s="141"/>
      <c r="L58" s="156" t="s">
        <v>604</v>
      </c>
    </row>
    <row r="59" spans="7:12" ht="12.75" customHeight="1">
      <c r="G59" s="113"/>
      <c r="H59" s="113"/>
      <c r="I59" s="113"/>
      <c r="J59" s="110"/>
      <c r="K59" s="290"/>
      <c r="L59" s="113"/>
    </row>
    <row r="60" spans="7:12" ht="12.75" customHeight="1">
      <c r="G60" s="113"/>
      <c r="H60" s="113"/>
      <c r="I60" s="113"/>
      <c r="J60" s="110"/>
      <c r="K60" s="290"/>
      <c r="L60" s="113"/>
    </row>
    <row r="61" spans="11:12" ht="12.75" customHeight="1">
      <c r="K61" s="290"/>
      <c r="L61" s="113"/>
    </row>
    <row r="62" spans="11:12" ht="12.75" customHeight="1">
      <c r="K62" s="290"/>
      <c r="L62" s="113"/>
    </row>
  </sheetData>
  <sheetProtection selectLockedCells="1" selectUnlockedCells="1"/>
  <mergeCells count="121">
    <mergeCell ref="A1:E1"/>
    <mergeCell ref="G1:L1"/>
    <mergeCell ref="A2:A3"/>
    <mergeCell ref="B2:C2"/>
    <mergeCell ref="D2:D3"/>
    <mergeCell ref="E2:E3"/>
    <mergeCell ref="G2:G3"/>
    <mergeCell ref="H2:H3"/>
    <mergeCell ref="I2:I3"/>
    <mergeCell ref="J2:K2"/>
    <mergeCell ref="L2:L3"/>
    <mergeCell ref="G17:L17"/>
    <mergeCell ref="G18:H19"/>
    <mergeCell ref="I18:J19"/>
    <mergeCell ref="K18:L19"/>
    <mergeCell ref="G20:H20"/>
    <mergeCell ref="I20:J20"/>
    <mergeCell ref="K20:L20"/>
    <mergeCell ref="G21:H21"/>
    <mergeCell ref="I21:J21"/>
    <mergeCell ref="K21:L21"/>
    <mergeCell ref="G22:H22"/>
    <mergeCell ref="I22:J22"/>
    <mergeCell ref="K22:L22"/>
    <mergeCell ref="G23:H23"/>
    <mergeCell ref="I23:J23"/>
    <mergeCell ref="K23:L23"/>
    <mergeCell ref="G24:H24"/>
    <mergeCell ref="I24:J24"/>
    <mergeCell ref="K24:L24"/>
    <mergeCell ref="G25:H25"/>
    <mergeCell ref="I25:J25"/>
    <mergeCell ref="K25:L25"/>
    <mergeCell ref="G26:H26"/>
    <mergeCell ref="I26:J26"/>
    <mergeCell ref="K26:L26"/>
    <mergeCell ref="G27:H27"/>
    <mergeCell ref="I27:J27"/>
    <mergeCell ref="K27:L27"/>
    <mergeCell ref="G28:H28"/>
    <mergeCell ref="I28:J28"/>
    <mergeCell ref="K28:L28"/>
    <mergeCell ref="G30:L30"/>
    <mergeCell ref="G31:H31"/>
    <mergeCell ref="K31:L31"/>
    <mergeCell ref="G32:H32"/>
    <mergeCell ref="K32:L32"/>
    <mergeCell ref="G33:H33"/>
    <mergeCell ref="K33:L33"/>
    <mergeCell ref="G34:H34"/>
    <mergeCell ref="K34:L34"/>
    <mergeCell ref="G35:H35"/>
    <mergeCell ref="K35:L35"/>
    <mergeCell ref="G36:H36"/>
    <mergeCell ref="K36:L36"/>
    <mergeCell ref="G37:H37"/>
    <mergeCell ref="K37:L37"/>
    <mergeCell ref="G38:H38"/>
    <mergeCell ref="K38:L38"/>
    <mergeCell ref="G39:H39"/>
    <mergeCell ref="K39:L39"/>
    <mergeCell ref="C40:D42"/>
    <mergeCell ref="G40:H40"/>
    <mergeCell ref="K40:L40"/>
    <mergeCell ref="G41:H41"/>
    <mergeCell ref="K41:L41"/>
    <mergeCell ref="G42:H42"/>
    <mergeCell ref="K42:L42"/>
    <mergeCell ref="G43:H43"/>
    <mergeCell ref="K43:L43"/>
    <mergeCell ref="A44:E44"/>
    <mergeCell ref="G44:H44"/>
    <mergeCell ref="K44:L44"/>
    <mergeCell ref="A45:C45"/>
    <mergeCell ref="D45:E45"/>
    <mergeCell ref="G45:H45"/>
    <mergeCell ref="K45:L45"/>
    <mergeCell ref="A46:C46"/>
    <mergeCell ref="D46:E46"/>
    <mergeCell ref="G46:H46"/>
    <mergeCell ref="K46:L46"/>
    <mergeCell ref="A47:C47"/>
    <mergeCell ref="D47:E47"/>
    <mergeCell ref="G47:H47"/>
    <mergeCell ref="K47:L47"/>
    <mergeCell ref="A48:C48"/>
    <mergeCell ref="D48:E48"/>
    <mergeCell ref="G48:H48"/>
    <mergeCell ref="K48:L48"/>
    <mergeCell ref="A49:C49"/>
    <mergeCell ref="D49:E49"/>
    <mergeCell ref="G49:H49"/>
    <mergeCell ref="K49:L49"/>
    <mergeCell ref="A50:C50"/>
    <mergeCell ref="D50:E50"/>
    <mergeCell ref="G50:H50"/>
    <mergeCell ref="K50:L50"/>
    <mergeCell ref="A51:C51"/>
    <mergeCell ref="D51:E51"/>
    <mergeCell ref="G51:L51"/>
    <mergeCell ref="A52:C52"/>
    <mergeCell ref="D52:E52"/>
    <mergeCell ref="G52:K52"/>
    <mergeCell ref="A53:C53"/>
    <mergeCell ref="D53:E53"/>
    <mergeCell ref="G53:K53"/>
    <mergeCell ref="A54:C54"/>
    <mergeCell ref="D54:E54"/>
    <mergeCell ref="G54:K54"/>
    <mergeCell ref="A55:C55"/>
    <mergeCell ref="D55:E55"/>
    <mergeCell ref="G55:K55"/>
    <mergeCell ref="A56:C56"/>
    <mergeCell ref="D56:E56"/>
    <mergeCell ref="G56:K56"/>
    <mergeCell ref="A57:C57"/>
    <mergeCell ref="D57:E57"/>
    <mergeCell ref="G57:K57"/>
    <mergeCell ref="A58:C58"/>
    <mergeCell ref="D58:E58"/>
    <mergeCell ref="G58:K58"/>
  </mergeCells>
  <printOptions/>
  <pageMargins left="0.2" right="0.19027777777777777" top="0.929861111111111" bottom="0.4201388888888889" header="0.1701388888888889" footer="0.1701388888888889"/>
  <pageSetup horizontalDpi="300" verticalDpi="300" orientation="portrait" paperSize="9"/>
  <headerFooter alignWithMargins="0">
    <oddHeader>&amp;R&amp;9ООО «ПКФ Энергосистемы»                           
410003, г.Саратов, 1-й Глебучев проезд, д.2А
Тел./факс (8452) 740-850, 275-282, 740-859, 740-851, 715-765
http://www.systemgaz.ru.ru, e-mail: info@systemgaz.ru</oddHeader>
    <oddFooter>&amp;C&amp;14Существует гибкая система скидок</oddFooter>
  </headerFooter>
</worksheet>
</file>

<file path=xl/worksheets/sheet9.xml><?xml version="1.0" encoding="utf-8"?>
<worksheet xmlns="http://schemas.openxmlformats.org/spreadsheetml/2006/main" xmlns:r="http://schemas.openxmlformats.org/officeDocument/2006/relationships">
  <dimension ref="C2:H79"/>
  <sheetViews>
    <sheetView tabSelected="1" workbookViewId="0" topLeftCell="A64">
      <selection activeCell="C1" sqref="C1"/>
    </sheetView>
  </sheetViews>
  <sheetFormatPr defaultColWidth="12.57421875" defaultRowHeight="12.75"/>
  <cols>
    <col min="1" max="2" width="11.57421875" style="0" customWidth="1"/>
    <col min="3" max="3" width="19.28125" style="0" customWidth="1"/>
    <col min="4" max="4" width="19.7109375" style="0" customWidth="1"/>
    <col min="5" max="5" width="23.140625" style="0" customWidth="1"/>
    <col min="6" max="6" width="20.421875" style="0" customWidth="1"/>
    <col min="7" max="7" width="20.28125" style="0" customWidth="1"/>
    <col min="8" max="8" width="21.8515625" style="0" customWidth="1"/>
    <col min="9" max="16384" width="11.57421875" style="0" customWidth="1"/>
  </cols>
  <sheetData>
    <row r="2" spans="3:8" ht="13.5" customHeight="1">
      <c r="C2" s="337" t="s">
        <v>828</v>
      </c>
      <c r="D2" s="337"/>
      <c r="E2" s="338" t="s">
        <v>829</v>
      </c>
      <c r="F2" s="338"/>
      <c r="G2" s="339" t="s">
        <v>830</v>
      </c>
      <c r="H2" s="339"/>
    </row>
    <row r="3" spans="3:8" ht="13.5">
      <c r="C3" s="340" t="s">
        <v>831</v>
      </c>
      <c r="D3" s="341">
        <v>4000</v>
      </c>
      <c r="E3" s="340" t="s">
        <v>831</v>
      </c>
      <c r="F3" s="341">
        <v>4000</v>
      </c>
      <c r="G3" s="342" t="s">
        <v>831</v>
      </c>
      <c r="H3" s="341">
        <v>4000</v>
      </c>
    </row>
    <row r="4" spans="3:8" ht="23.25">
      <c r="C4" s="340" t="s">
        <v>832</v>
      </c>
      <c r="D4" s="343">
        <v>200</v>
      </c>
      <c r="E4" s="340" t="s">
        <v>832</v>
      </c>
      <c r="F4" s="343">
        <v>200</v>
      </c>
      <c r="G4" s="342" t="s">
        <v>832</v>
      </c>
      <c r="H4" s="343">
        <v>200</v>
      </c>
    </row>
    <row r="5" spans="3:8" ht="23.25">
      <c r="C5" s="344" t="s">
        <v>833</v>
      </c>
      <c r="D5" s="345">
        <v>200</v>
      </c>
      <c r="E5" s="344" t="s">
        <v>833</v>
      </c>
      <c r="F5" s="345">
        <v>200</v>
      </c>
      <c r="G5" s="346" t="s">
        <v>833</v>
      </c>
      <c r="H5" s="345">
        <v>200</v>
      </c>
    </row>
    <row r="6" spans="3:8" ht="23.25">
      <c r="C6" s="344" t="s">
        <v>834</v>
      </c>
      <c r="D6" s="345">
        <v>200</v>
      </c>
      <c r="E6" s="344" t="s">
        <v>834</v>
      </c>
      <c r="F6" s="345">
        <v>200</v>
      </c>
      <c r="G6" s="346" t="s">
        <v>834</v>
      </c>
      <c r="H6" s="345">
        <v>200</v>
      </c>
    </row>
    <row r="7" spans="3:8" ht="23.25">
      <c r="C7" s="344" t="s">
        <v>835</v>
      </c>
      <c r="D7" s="345">
        <v>200</v>
      </c>
      <c r="E7" s="344" t="s">
        <v>835</v>
      </c>
      <c r="F7" s="345">
        <v>200</v>
      </c>
      <c r="G7" s="346" t="s">
        <v>835</v>
      </c>
      <c r="H7" s="345">
        <v>200</v>
      </c>
    </row>
    <row r="8" spans="3:8" ht="23.25">
      <c r="C8" s="344" t="s">
        <v>836</v>
      </c>
      <c r="D8" s="345">
        <v>100</v>
      </c>
      <c r="E8" s="344" t="s">
        <v>836</v>
      </c>
      <c r="F8" s="345">
        <v>100</v>
      </c>
      <c r="G8" s="346" t="s">
        <v>836</v>
      </c>
      <c r="H8" s="345">
        <v>100</v>
      </c>
    </row>
    <row r="9" spans="3:8" ht="13.5">
      <c r="C9" s="344" t="s">
        <v>837</v>
      </c>
      <c r="D9" s="345">
        <v>150</v>
      </c>
      <c r="E9" s="344" t="s">
        <v>837</v>
      </c>
      <c r="F9" s="345">
        <v>150</v>
      </c>
      <c r="G9" s="346" t="s">
        <v>837</v>
      </c>
      <c r="H9" s="345">
        <v>150</v>
      </c>
    </row>
    <row r="10" spans="3:8" ht="13.5">
      <c r="C10" s="344" t="s">
        <v>838</v>
      </c>
      <c r="D10" s="345">
        <v>4000</v>
      </c>
      <c r="E10" s="344" t="s">
        <v>838</v>
      </c>
      <c r="F10" s="345">
        <v>4000</v>
      </c>
      <c r="G10" s="346" t="s">
        <v>838</v>
      </c>
      <c r="H10" s="345">
        <v>4000</v>
      </c>
    </row>
    <row r="11" spans="3:8" ht="23.25">
      <c r="C11" s="344" t="s">
        <v>839</v>
      </c>
      <c r="D11" s="345">
        <v>200</v>
      </c>
      <c r="E11" s="344" t="s">
        <v>839</v>
      </c>
      <c r="F11" s="345">
        <v>200</v>
      </c>
      <c r="G11" s="346" t="s">
        <v>839</v>
      </c>
      <c r="H11" s="345">
        <v>200</v>
      </c>
    </row>
    <row r="12" spans="3:8" ht="23.25">
      <c r="C12" s="344" t="s">
        <v>840</v>
      </c>
      <c r="D12" s="345">
        <v>200</v>
      </c>
      <c r="E12" s="344" t="s">
        <v>840</v>
      </c>
      <c r="F12" s="345">
        <v>200</v>
      </c>
      <c r="G12" s="346" t="s">
        <v>840</v>
      </c>
      <c r="H12" s="345">
        <v>200</v>
      </c>
    </row>
    <row r="13" spans="3:8" ht="13.5">
      <c r="C13" s="344" t="s">
        <v>841</v>
      </c>
      <c r="D13" s="345">
        <v>200</v>
      </c>
      <c r="E13" s="344" t="s">
        <v>841</v>
      </c>
      <c r="F13" s="345">
        <v>200</v>
      </c>
      <c r="G13" s="346" t="s">
        <v>841</v>
      </c>
      <c r="H13" s="345">
        <v>200</v>
      </c>
    </row>
    <row r="14" spans="3:8" ht="13.5">
      <c r="C14" s="344" t="s">
        <v>842</v>
      </c>
      <c r="D14" s="345">
        <v>200</v>
      </c>
      <c r="E14" s="344" t="s">
        <v>842</v>
      </c>
      <c r="F14" s="345">
        <v>200</v>
      </c>
      <c r="G14" s="346" t="s">
        <v>842</v>
      </c>
      <c r="H14" s="345">
        <v>200</v>
      </c>
    </row>
    <row r="15" spans="3:8" ht="23.25">
      <c r="C15" s="344" t="s">
        <v>836</v>
      </c>
      <c r="D15" s="345">
        <v>100</v>
      </c>
      <c r="E15" s="344" t="s">
        <v>836</v>
      </c>
      <c r="F15" s="345">
        <v>100</v>
      </c>
      <c r="G15" s="346" t="s">
        <v>836</v>
      </c>
      <c r="H15" s="345">
        <v>100</v>
      </c>
    </row>
    <row r="16" spans="3:8" ht="13.5">
      <c r="C16" s="344" t="s">
        <v>843</v>
      </c>
      <c r="D16" s="345">
        <v>150</v>
      </c>
      <c r="E16" s="344" t="s">
        <v>843</v>
      </c>
      <c r="F16" s="345">
        <v>150</v>
      </c>
      <c r="G16" s="346" t="s">
        <v>843</v>
      </c>
      <c r="H16" s="345">
        <v>150</v>
      </c>
    </row>
    <row r="17" spans="3:8" ht="23.25">
      <c r="C17" s="344" t="s">
        <v>844</v>
      </c>
      <c r="D17" s="345">
        <v>500</v>
      </c>
      <c r="E17" s="344" t="s">
        <v>844</v>
      </c>
      <c r="F17" s="345">
        <v>600</v>
      </c>
      <c r="G17" s="346" t="s">
        <v>844</v>
      </c>
      <c r="H17" s="345">
        <v>750</v>
      </c>
    </row>
    <row r="18" spans="3:8" ht="13.5">
      <c r="C18" s="344" t="s">
        <v>845</v>
      </c>
      <c r="D18" s="345">
        <v>550</v>
      </c>
      <c r="E18" s="344" t="s">
        <v>845</v>
      </c>
      <c r="F18" s="345">
        <v>1050</v>
      </c>
      <c r="G18" s="346" t="s">
        <v>845</v>
      </c>
      <c r="H18" s="345">
        <v>3050</v>
      </c>
    </row>
    <row r="19" spans="3:8" ht="13.5">
      <c r="C19" s="344" t="s">
        <v>846</v>
      </c>
      <c r="D19" s="345">
        <v>650</v>
      </c>
      <c r="E19" s="344" t="s">
        <v>846</v>
      </c>
      <c r="F19" s="345">
        <v>1050</v>
      </c>
      <c r="G19" s="346" t="s">
        <v>846</v>
      </c>
      <c r="H19" s="345">
        <v>3050</v>
      </c>
    </row>
    <row r="20" spans="3:8" ht="13.5">
      <c r="C20" s="344" t="s">
        <v>847</v>
      </c>
      <c r="D20" s="345">
        <v>300</v>
      </c>
      <c r="E20" s="344" t="s">
        <v>847</v>
      </c>
      <c r="F20" s="345">
        <v>300</v>
      </c>
      <c r="G20" s="346" t="s">
        <v>847</v>
      </c>
      <c r="H20" s="345">
        <v>300</v>
      </c>
    </row>
    <row r="21" spans="3:8" ht="13.5">
      <c r="C21" s="344" t="s">
        <v>848</v>
      </c>
      <c r="D21" s="345">
        <v>250</v>
      </c>
      <c r="E21" s="344" t="s">
        <v>848</v>
      </c>
      <c r="F21" s="345">
        <v>350</v>
      </c>
      <c r="G21" s="346" t="s">
        <v>848</v>
      </c>
      <c r="H21" s="345">
        <v>350</v>
      </c>
    </row>
    <row r="22" spans="3:8" ht="23.25">
      <c r="C22" s="344" t="s">
        <v>849</v>
      </c>
      <c r="D22" s="347">
        <v>550</v>
      </c>
      <c r="E22" s="344" t="s">
        <v>849</v>
      </c>
      <c r="F22" s="347">
        <v>650</v>
      </c>
      <c r="G22" s="346" t="s">
        <v>849</v>
      </c>
      <c r="H22" s="347"/>
    </row>
    <row r="23" spans="3:8" ht="13.5" customHeight="1">
      <c r="C23" s="337" t="s">
        <v>850</v>
      </c>
      <c r="D23" s="337"/>
      <c r="E23" s="338" t="s">
        <v>851</v>
      </c>
      <c r="F23" s="338"/>
      <c r="G23" s="339" t="s">
        <v>852</v>
      </c>
      <c r="H23" s="339"/>
    </row>
    <row r="24" spans="3:8" ht="13.5">
      <c r="C24" s="348" t="s">
        <v>853</v>
      </c>
      <c r="D24" s="349">
        <v>4000</v>
      </c>
      <c r="E24" s="348" t="s">
        <v>853</v>
      </c>
      <c r="F24" s="343">
        <v>4000</v>
      </c>
      <c r="G24" s="350" t="s">
        <v>853</v>
      </c>
      <c r="H24" s="343">
        <v>4000</v>
      </c>
    </row>
    <row r="25" spans="3:8" ht="23.25">
      <c r="C25" s="351" t="s">
        <v>839</v>
      </c>
      <c r="D25" s="352">
        <v>200</v>
      </c>
      <c r="E25" s="351" t="s">
        <v>839</v>
      </c>
      <c r="F25" s="345">
        <v>200</v>
      </c>
      <c r="G25" s="353" t="s">
        <v>839</v>
      </c>
      <c r="H25" s="345">
        <v>200</v>
      </c>
    </row>
    <row r="26" spans="3:8" ht="23.25">
      <c r="C26" s="351" t="s">
        <v>840</v>
      </c>
      <c r="D26" s="352">
        <v>200</v>
      </c>
      <c r="E26" s="351" t="s">
        <v>840</v>
      </c>
      <c r="F26" s="345">
        <v>200</v>
      </c>
      <c r="G26" s="353" t="s">
        <v>840</v>
      </c>
      <c r="H26" s="345">
        <v>200</v>
      </c>
    </row>
    <row r="27" spans="3:8" ht="13.5">
      <c r="C27" s="351" t="s">
        <v>841</v>
      </c>
      <c r="D27" s="352">
        <v>200</v>
      </c>
      <c r="E27" s="351" t="s">
        <v>841</v>
      </c>
      <c r="F27" s="345">
        <v>200</v>
      </c>
      <c r="G27" s="353" t="s">
        <v>841</v>
      </c>
      <c r="H27" s="345">
        <v>200</v>
      </c>
    </row>
    <row r="28" spans="3:8" ht="13.5">
      <c r="C28" s="351" t="s">
        <v>842</v>
      </c>
      <c r="D28" s="352">
        <v>200</v>
      </c>
      <c r="E28" s="351" t="s">
        <v>842</v>
      </c>
      <c r="F28" s="345">
        <v>200</v>
      </c>
      <c r="G28" s="353" t="s">
        <v>842</v>
      </c>
      <c r="H28" s="345">
        <v>200</v>
      </c>
    </row>
    <row r="29" spans="3:8" ht="23.25">
      <c r="C29" s="351" t="s">
        <v>836</v>
      </c>
      <c r="D29" s="352">
        <v>100</v>
      </c>
      <c r="E29" s="351" t="s">
        <v>836</v>
      </c>
      <c r="F29" s="345">
        <v>100</v>
      </c>
      <c r="G29" s="353" t="s">
        <v>836</v>
      </c>
      <c r="H29" s="345">
        <v>100</v>
      </c>
    </row>
    <row r="30" spans="3:8" ht="13.5">
      <c r="C30" s="351" t="s">
        <v>843</v>
      </c>
      <c r="D30" s="352">
        <v>150</v>
      </c>
      <c r="E30" s="351" t="s">
        <v>843</v>
      </c>
      <c r="F30" s="345">
        <v>150</v>
      </c>
      <c r="G30" s="353" t="s">
        <v>843</v>
      </c>
      <c r="H30" s="345">
        <v>150</v>
      </c>
    </row>
    <row r="31" spans="3:8" ht="23.25">
      <c r="C31" s="351" t="s">
        <v>844</v>
      </c>
      <c r="D31" s="352">
        <v>400</v>
      </c>
      <c r="E31" s="351" t="s">
        <v>844</v>
      </c>
      <c r="F31" s="345">
        <v>600</v>
      </c>
      <c r="G31" s="353" t="s">
        <v>844</v>
      </c>
      <c r="H31" s="345">
        <v>750</v>
      </c>
    </row>
    <row r="32" spans="3:8" ht="13.5">
      <c r="C32" s="351" t="s">
        <v>845</v>
      </c>
      <c r="D32" s="352">
        <v>550</v>
      </c>
      <c r="E32" s="351" t="s">
        <v>845</v>
      </c>
      <c r="F32" s="345">
        <v>1050</v>
      </c>
      <c r="G32" s="353" t="s">
        <v>845</v>
      </c>
      <c r="H32" s="345">
        <v>3050</v>
      </c>
    </row>
    <row r="33" spans="3:8" ht="13.5">
      <c r="C33" s="351" t="s">
        <v>846</v>
      </c>
      <c r="D33" s="352">
        <v>650</v>
      </c>
      <c r="E33" s="351" t="s">
        <v>846</v>
      </c>
      <c r="F33" s="345">
        <v>1050</v>
      </c>
      <c r="G33" s="353" t="s">
        <v>846</v>
      </c>
      <c r="H33" s="345">
        <v>3050</v>
      </c>
    </row>
    <row r="34" spans="3:8" ht="13.5">
      <c r="C34" s="351" t="s">
        <v>847</v>
      </c>
      <c r="D34" s="352">
        <v>300</v>
      </c>
      <c r="E34" s="351" t="s">
        <v>847</v>
      </c>
      <c r="F34" s="345">
        <v>300</v>
      </c>
      <c r="G34" s="353" t="s">
        <v>847</v>
      </c>
      <c r="H34" s="345">
        <v>300</v>
      </c>
    </row>
    <row r="35" spans="3:8" ht="13.5">
      <c r="C35" s="351" t="s">
        <v>848</v>
      </c>
      <c r="D35" s="352">
        <v>250</v>
      </c>
      <c r="E35" s="351" t="s">
        <v>848</v>
      </c>
      <c r="F35" s="345">
        <v>350</v>
      </c>
      <c r="G35" s="353" t="s">
        <v>848</v>
      </c>
      <c r="H35" s="345">
        <v>350</v>
      </c>
    </row>
    <row r="36" spans="3:8" ht="13.5">
      <c r="C36" s="351" t="s">
        <v>854</v>
      </c>
      <c r="D36" s="352">
        <v>750</v>
      </c>
      <c r="E36" s="351" t="s">
        <v>854</v>
      </c>
      <c r="F36" s="345">
        <v>1050</v>
      </c>
      <c r="G36" s="353" t="s">
        <v>854</v>
      </c>
      <c r="H36" s="345">
        <v>2050</v>
      </c>
    </row>
    <row r="37" spans="3:8" ht="13.5">
      <c r="C37" s="351" t="s">
        <v>855</v>
      </c>
      <c r="D37" s="352">
        <v>150</v>
      </c>
      <c r="E37" s="351" t="s">
        <v>855</v>
      </c>
      <c r="F37" s="345">
        <v>150</v>
      </c>
      <c r="G37" s="353" t="s">
        <v>855</v>
      </c>
      <c r="H37" s="345">
        <v>150</v>
      </c>
    </row>
    <row r="38" spans="3:8" ht="23.25">
      <c r="C38" s="351" t="s">
        <v>849</v>
      </c>
      <c r="D38" s="352">
        <v>300</v>
      </c>
      <c r="E38" s="354" t="s">
        <v>849</v>
      </c>
      <c r="F38" s="347">
        <v>350</v>
      </c>
      <c r="G38" s="353" t="s">
        <v>849</v>
      </c>
      <c r="H38" s="345">
        <v>550</v>
      </c>
    </row>
    <row r="39" spans="3:8" ht="13.5" customHeight="1">
      <c r="C39" s="338" t="s">
        <v>699</v>
      </c>
      <c r="D39" s="338"/>
      <c r="E39" s="338" t="s">
        <v>729</v>
      </c>
      <c r="F39" s="338"/>
      <c r="G39" s="338" t="s">
        <v>737</v>
      </c>
      <c r="H39" s="338"/>
    </row>
    <row r="40" spans="3:8" ht="23.25">
      <c r="C40" s="348" t="s">
        <v>856</v>
      </c>
      <c r="D40" s="355">
        <v>200</v>
      </c>
      <c r="E40" s="348" t="s">
        <v>856</v>
      </c>
      <c r="F40" s="355">
        <v>200</v>
      </c>
      <c r="G40" s="348" t="s">
        <v>856</v>
      </c>
      <c r="H40" s="343">
        <v>200</v>
      </c>
    </row>
    <row r="41" spans="3:8" ht="23.25">
      <c r="C41" s="351" t="s">
        <v>857</v>
      </c>
      <c r="D41" s="356">
        <v>150</v>
      </c>
      <c r="E41" s="351" t="s">
        <v>857</v>
      </c>
      <c r="F41" s="356">
        <v>150</v>
      </c>
      <c r="G41" s="351" t="s">
        <v>857</v>
      </c>
      <c r="H41" s="345">
        <v>150</v>
      </c>
    </row>
    <row r="42" spans="3:8" ht="13.5">
      <c r="C42" s="351" t="s">
        <v>858</v>
      </c>
      <c r="D42" s="356">
        <v>150</v>
      </c>
      <c r="E42" s="351" t="s">
        <v>858</v>
      </c>
      <c r="F42" s="356">
        <v>150</v>
      </c>
      <c r="G42" s="351" t="s">
        <v>858</v>
      </c>
      <c r="H42" s="345">
        <v>150</v>
      </c>
    </row>
    <row r="43" spans="3:8" ht="13.5">
      <c r="C43" s="351" t="s">
        <v>846</v>
      </c>
      <c r="D43" s="356">
        <v>650</v>
      </c>
      <c r="E43" s="351" t="s">
        <v>846</v>
      </c>
      <c r="F43" s="356">
        <v>1050</v>
      </c>
      <c r="G43" s="351" t="s">
        <v>846</v>
      </c>
      <c r="H43" s="345">
        <v>2050</v>
      </c>
    </row>
    <row r="44" spans="3:8" ht="13.5" customHeight="1">
      <c r="C44" s="338" t="s">
        <v>859</v>
      </c>
      <c r="D44" s="338"/>
      <c r="E44" s="338"/>
      <c r="F44" s="338"/>
      <c r="G44" s="338" t="s">
        <v>860</v>
      </c>
      <c r="H44" s="338"/>
    </row>
    <row r="45" spans="3:8" ht="23.25">
      <c r="C45" s="357" t="s">
        <v>861</v>
      </c>
      <c r="D45" s="358">
        <v>200</v>
      </c>
      <c r="E45" s="357"/>
      <c r="F45" s="358"/>
      <c r="G45" s="357" t="s">
        <v>858</v>
      </c>
      <c r="H45" s="341">
        <v>200</v>
      </c>
    </row>
    <row r="46" spans="3:8" ht="23.25">
      <c r="C46" s="351" t="s">
        <v>862</v>
      </c>
      <c r="D46" s="356">
        <v>150</v>
      </c>
      <c r="E46" s="351"/>
      <c r="F46" s="356"/>
      <c r="G46" s="351" t="s">
        <v>863</v>
      </c>
      <c r="H46" s="345">
        <v>150</v>
      </c>
    </row>
    <row r="47" spans="3:8" ht="13.5">
      <c r="C47" s="351" t="s">
        <v>864</v>
      </c>
      <c r="D47" s="356">
        <v>100</v>
      </c>
      <c r="E47" s="351"/>
      <c r="F47" s="356"/>
      <c r="G47" s="351" t="s">
        <v>865</v>
      </c>
      <c r="H47" s="345">
        <v>200</v>
      </c>
    </row>
    <row r="48" spans="3:8" ht="23.25">
      <c r="C48" s="351" t="s">
        <v>866</v>
      </c>
      <c r="D48" s="356">
        <v>200</v>
      </c>
      <c r="E48" s="351"/>
      <c r="F48" s="356"/>
      <c r="G48" s="351" t="s">
        <v>867</v>
      </c>
      <c r="H48" s="345">
        <v>350</v>
      </c>
    </row>
    <row r="49" spans="3:8" ht="13.5">
      <c r="C49" s="351" t="s">
        <v>846</v>
      </c>
      <c r="D49" s="356" t="s">
        <v>868</v>
      </c>
      <c r="E49" s="351"/>
      <c r="F49" s="356"/>
      <c r="G49" s="351"/>
      <c r="H49" s="345"/>
    </row>
    <row r="50" spans="3:8" ht="13.5">
      <c r="C50" s="354" t="s">
        <v>869</v>
      </c>
      <c r="D50" s="359">
        <v>250</v>
      </c>
      <c r="E50" s="354"/>
      <c r="F50" s="359"/>
      <c r="G50" s="354"/>
      <c r="H50" s="347"/>
    </row>
    <row r="51" spans="3:8" ht="13.5">
      <c r="C51" s="360"/>
      <c r="D51" s="361"/>
      <c r="E51" s="360"/>
      <c r="F51" s="361"/>
      <c r="G51" s="360"/>
      <c r="H51" s="361"/>
    </row>
    <row r="52" spans="3:8" ht="13.5">
      <c r="C52" s="360"/>
      <c r="D52" s="361"/>
      <c r="E52" s="360"/>
      <c r="F52" s="361"/>
      <c r="G52" s="360"/>
      <c r="H52" s="361"/>
    </row>
    <row r="54" spans="3:8" ht="13.5" customHeight="1">
      <c r="C54" s="338" t="s">
        <v>870</v>
      </c>
      <c r="D54" s="338"/>
      <c r="E54" s="338" t="s">
        <v>871</v>
      </c>
      <c r="F54" s="338"/>
      <c r="G54" s="338" t="s">
        <v>872</v>
      </c>
      <c r="H54" s="338"/>
    </row>
    <row r="55" spans="3:8" ht="13.5">
      <c r="C55" s="348" t="s">
        <v>831</v>
      </c>
      <c r="D55" s="355">
        <v>4000</v>
      </c>
      <c r="E55" s="348" t="s">
        <v>831</v>
      </c>
      <c r="F55" s="355">
        <v>4000</v>
      </c>
      <c r="G55" s="348" t="s">
        <v>831</v>
      </c>
      <c r="H55" s="355">
        <v>4000</v>
      </c>
    </row>
    <row r="56" spans="3:8" ht="23.25">
      <c r="C56" s="351" t="s">
        <v>832</v>
      </c>
      <c r="D56" s="356">
        <v>200</v>
      </c>
      <c r="E56" s="351" t="s">
        <v>832</v>
      </c>
      <c r="F56" s="356">
        <v>200</v>
      </c>
      <c r="G56" s="351" t="s">
        <v>832</v>
      </c>
      <c r="H56" s="356">
        <v>200</v>
      </c>
    </row>
    <row r="57" spans="3:8" ht="23.25">
      <c r="C57" s="351" t="s">
        <v>833</v>
      </c>
      <c r="D57" s="356">
        <v>200</v>
      </c>
      <c r="E57" s="351" t="s">
        <v>833</v>
      </c>
      <c r="F57" s="356">
        <v>200</v>
      </c>
      <c r="G57" s="351" t="s">
        <v>833</v>
      </c>
      <c r="H57" s="356">
        <v>200</v>
      </c>
    </row>
    <row r="58" spans="3:8" ht="23.25">
      <c r="C58" s="351" t="s">
        <v>834</v>
      </c>
      <c r="D58" s="356">
        <v>200</v>
      </c>
      <c r="E58" s="351" t="s">
        <v>834</v>
      </c>
      <c r="F58" s="356">
        <v>200</v>
      </c>
      <c r="G58" s="351" t="s">
        <v>834</v>
      </c>
      <c r="H58" s="356">
        <v>200</v>
      </c>
    </row>
    <row r="59" spans="3:8" ht="23.25">
      <c r="C59" s="351" t="s">
        <v>835</v>
      </c>
      <c r="D59" s="356">
        <v>1300</v>
      </c>
      <c r="E59" s="351" t="s">
        <v>835</v>
      </c>
      <c r="F59" s="356">
        <v>1300</v>
      </c>
      <c r="G59" s="351" t="s">
        <v>835</v>
      </c>
      <c r="H59" s="356">
        <v>1300</v>
      </c>
    </row>
    <row r="60" spans="3:8" ht="23.25">
      <c r="C60" s="351" t="s">
        <v>836</v>
      </c>
      <c r="D60" s="356">
        <v>100</v>
      </c>
      <c r="E60" s="351" t="s">
        <v>836</v>
      </c>
      <c r="F60" s="356">
        <v>100</v>
      </c>
      <c r="G60" s="351" t="s">
        <v>836</v>
      </c>
      <c r="H60" s="356">
        <v>100</v>
      </c>
    </row>
    <row r="61" spans="3:8" ht="13.5">
      <c r="C61" s="351" t="s">
        <v>837</v>
      </c>
      <c r="D61" s="356">
        <v>150</v>
      </c>
      <c r="E61" s="351" t="s">
        <v>837</v>
      </c>
      <c r="F61" s="356">
        <v>150</v>
      </c>
      <c r="G61" s="351" t="s">
        <v>837</v>
      </c>
      <c r="H61" s="356">
        <v>150</v>
      </c>
    </row>
    <row r="62" spans="3:8" ht="13.5">
      <c r="C62" s="351" t="s">
        <v>838</v>
      </c>
      <c r="D62" s="356">
        <v>4500</v>
      </c>
      <c r="E62" s="351" t="s">
        <v>838</v>
      </c>
      <c r="F62" s="356">
        <v>4500</v>
      </c>
      <c r="G62" s="351" t="s">
        <v>838</v>
      </c>
      <c r="H62" s="356">
        <v>4500</v>
      </c>
    </row>
    <row r="63" spans="3:8" ht="23.25">
      <c r="C63" s="351" t="s">
        <v>839</v>
      </c>
      <c r="D63" s="356">
        <v>200</v>
      </c>
      <c r="E63" s="351" t="s">
        <v>839</v>
      </c>
      <c r="F63" s="356">
        <v>200</v>
      </c>
      <c r="G63" s="351" t="s">
        <v>839</v>
      </c>
      <c r="H63" s="356">
        <v>200</v>
      </c>
    </row>
    <row r="64" spans="3:8" ht="23.25">
      <c r="C64" s="351" t="s">
        <v>840</v>
      </c>
      <c r="D64" s="356">
        <v>200</v>
      </c>
      <c r="E64" s="351" t="s">
        <v>840</v>
      </c>
      <c r="F64" s="356">
        <v>200</v>
      </c>
      <c r="G64" s="351" t="s">
        <v>840</v>
      </c>
      <c r="H64" s="356">
        <v>200</v>
      </c>
    </row>
    <row r="65" spans="3:8" ht="13.5">
      <c r="C65" s="351" t="s">
        <v>841</v>
      </c>
      <c r="D65" s="356">
        <v>200</v>
      </c>
      <c r="E65" s="351" t="s">
        <v>841</v>
      </c>
      <c r="F65" s="356">
        <v>200</v>
      </c>
      <c r="G65" s="351" t="s">
        <v>841</v>
      </c>
      <c r="H65" s="356">
        <v>200</v>
      </c>
    </row>
    <row r="66" spans="3:8" ht="13.5">
      <c r="C66" s="351" t="s">
        <v>842</v>
      </c>
      <c r="D66" s="356">
        <v>200</v>
      </c>
      <c r="E66" s="351" t="s">
        <v>842</v>
      </c>
      <c r="F66" s="356">
        <v>200</v>
      </c>
      <c r="G66" s="351" t="s">
        <v>842</v>
      </c>
      <c r="H66" s="356">
        <v>200</v>
      </c>
    </row>
    <row r="67" spans="3:8" ht="23.25">
      <c r="C67" s="351" t="s">
        <v>836</v>
      </c>
      <c r="D67" s="356">
        <v>100</v>
      </c>
      <c r="E67" s="351" t="s">
        <v>836</v>
      </c>
      <c r="F67" s="356">
        <v>100</v>
      </c>
      <c r="G67" s="351" t="s">
        <v>836</v>
      </c>
      <c r="H67" s="356">
        <v>100</v>
      </c>
    </row>
    <row r="68" spans="3:8" ht="13.5">
      <c r="C68" s="351" t="s">
        <v>843</v>
      </c>
      <c r="D68" s="356">
        <v>150</v>
      </c>
      <c r="E68" s="351" t="s">
        <v>843</v>
      </c>
      <c r="F68" s="356">
        <v>150</v>
      </c>
      <c r="G68" s="351" t="s">
        <v>843</v>
      </c>
      <c r="H68" s="356">
        <v>150</v>
      </c>
    </row>
    <row r="69" spans="3:8" ht="23.25">
      <c r="C69" s="351" t="s">
        <v>844</v>
      </c>
      <c r="D69" s="356">
        <v>500</v>
      </c>
      <c r="E69" s="351" t="s">
        <v>844</v>
      </c>
      <c r="F69" s="356">
        <v>500</v>
      </c>
      <c r="G69" s="351" t="s">
        <v>844</v>
      </c>
      <c r="H69" s="356">
        <v>700</v>
      </c>
    </row>
    <row r="70" spans="3:8" ht="13.5">
      <c r="C70" s="351" t="s">
        <v>845</v>
      </c>
      <c r="D70" s="356">
        <v>550</v>
      </c>
      <c r="E70" s="351" t="s">
        <v>845</v>
      </c>
      <c r="F70" s="356">
        <v>1100</v>
      </c>
      <c r="G70" s="351" t="s">
        <v>845</v>
      </c>
      <c r="H70" s="356">
        <v>2000</v>
      </c>
    </row>
    <row r="71" spans="3:8" ht="13.5">
      <c r="C71" s="351" t="s">
        <v>846</v>
      </c>
      <c r="D71" s="356">
        <v>650</v>
      </c>
      <c r="E71" s="351" t="s">
        <v>846</v>
      </c>
      <c r="F71" s="356">
        <v>1100</v>
      </c>
      <c r="G71" s="351" t="s">
        <v>846</v>
      </c>
      <c r="H71" s="356">
        <v>2000</v>
      </c>
    </row>
    <row r="72" spans="3:8" ht="13.5">
      <c r="C72" s="351" t="s">
        <v>847</v>
      </c>
      <c r="D72" s="356">
        <v>300</v>
      </c>
      <c r="E72" s="351" t="s">
        <v>847</v>
      </c>
      <c r="F72" s="356">
        <v>300</v>
      </c>
      <c r="G72" s="351" t="s">
        <v>847</v>
      </c>
      <c r="H72" s="356">
        <v>300</v>
      </c>
    </row>
    <row r="73" spans="3:8" ht="13.5">
      <c r="C73" s="351" t="s">
        <v>848</v>
      </c>
      <c r="D73" s="356">
        <v>250</v>
      </c>
      <c r="E73" s="351" t="s">
        <v>848</v>
      </c>
      <c r="F73" s="356">
        <v>350</v>
      </c>
      <c r="G73" s="351" t="s">
        <v>848</v>
      </c>
      <c r="H73" s="356">
        <v>500</v>
      </c>
    </row>
    <row r="74" spans="3:8" ht="13.5">
      <c r="C74" s="351" t="s">
        <v>873</v>
      </c>
      <c r="D74" s="356">
        <v>3000</v>
      </c>
      <c r="E74" s="351" t="s">
        <v>873</v>
      </c>
      <c r="F74" s="356">
        <v>3000</v>
      </c>
      <c r="G74" s="351" t="s">
        <v>873</v>
      </c>
      <c r="H74" s="356">
        <v>3000</v>
      </c>
    </row>
    <row r="75" spans="3:8" ht="23.25">
      <c r="C75" s="351" t="s">
        <v>874</v>
      </c>
      <c r="D75" s="356">
        <v>200</v>
      </c>
      <c r="E75" s="351" t="s">
        <v>874</v>
      </c>
      <c r="F75" s="356">
        <v>200</v>
      </c>
      <c r="G75" s="351" t="s">
        <v>874</v>
      </c>
      <c r="H75" s="356">
        <v>200</v>
      </c>
    </row>
    <row r="76" spans="3:8" ht="23.25">
      <c r="C76" s="351" t="s">
        <v>875</v>
      </c>
      <c r="D76" s="356">
        <v>200</v>
      </c>
      <c r="E76" s="351" t="s">
        <v>875</v>
      </c>
      <c r="F76" s="356">
        <v>250</v>
      </c>
      <c r="G76" s="351" t="s">
        <v>875</v>
      </c>
      <c r="H76" s="356">
        <v>200</v>
      </c>
    </row>
    <row r="77" spans="3:8" ht="23.25">
      <c r="C77" s="351" t="s">
        <v>876</v>
      </c>
      <c r="D77" s="356">
        <v>200</v>
      </c>
      <c r="E77" s="351" t="s">
        <v>876</v>
      </c>
      <c r="F77" s="356">
        <v>250</v>
      </c>
      <c r="G77" s="351" t="s">
        <v>876</v>
      </c>
      <c r="H77" s="356">
        <v>200</v>
      </c>
    </row>
    <row r="78" spans="3:8" ht="13.5">
      <c r="C78" s="351" t="s">
        <v>877</v>
      </c>
      <c r="D78" s="356">
        <v>600</v>
      </c>
      <c r="E78" s="351" t="s">
        <v>877</v>
      </c>
      <c r="F78" s="356">
        <v>900</v>
      </c>
      <c r="G78" s="351" t="s">
        <v>877</v>
      </c>
      <c r="H78" s="356">
        <v>1100</v>
      </c>
    </row>
    <row r="79" spans="3:8" ht="34.5">
      <c r="C79" s="351" t="s">
        <v>878</v>
      </c>
      <c r="D79" s="356">
        <v>1000</v>
      </c>
      <c r="E79" s="351" t="s">
        <v>878</v>
      </c>
      <c r="F79" s="356">
        <v>1000</v>
      </c>
      <c r="G79" s="351" t="s">
        <v>878</v>
      </c>
      <c r="H79" s="356">
        <v>1000</v>
      </c>
    </row>
  </sheetData>
  <sheetProtection selectLockedCells="1" selectUnlockedCells="1"/>
  <mergeCells count="15">
    <mergeCell ref="C2:D2"/>
    <mergeCell ref="E2:F2"/>
    <mergeCell ref="G2:H2"/>
    <mergeCell ref="C23:D23"/>
    <mergeCell ref="E23:F23"/>
    <mergeCell ref="G23:H23"/>
    <mergeCell ref="C39:D39"/>
    <mergeCell ref="E39:F39"/>
    <mergeCell ref="G39:H39"/>
    <mergeCell ref="C44:D44"/>
    <mergeCell ref="E44:F44"/>
    <mergeCell ref="G44:H44"/>
    <mergeCell ref="C54:D54"/>
    <mergeCell ref="E54:F54"/>
    <mergeCell ref="G54:H5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2011-05-23T07:12:23Z</cp:lastPrinted>
  <dcterms:modified xsi:type="dcterms:W3CDTF">2012-03-23T08:22:45Z</dcterms:modified>
  <cp:category/>
  <cp:version/>
  <cp:contentType/>
  <cp:contentStatus/>
  <cp:revision>7</cp:revision>
</cp:coreProperties>
</file>